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Руководители\2 зам по УМР\Учебная часть\2025-2026 учебные планы\1 курс\2025-2028 учебный год 1 курс база 11 классов\"/>
    </mc:Choice>
  </mc:AlternateContent>
  <xr:revisionPtr revIDLastSave="0" documentId="13_ncr:1_{695D12B0-2BE0-4F23-9231-BDE15E6B17F3}" xr6:coauthVersionLast="47" xr6:coauthVersionMax="47" xr10:uidLastSave="{00000000-0000-0000-0000-000000000000}"/>
  <bookViews>
    <workbookView minimized="1" xWindow="10320" yWindow="2970" windowWidth="16455" windowHeight="14355" activeTab="3" xr2:uid="{C11D6FC1-5E89-4732-AF13-1351205E28D1}"/>
  </bookViews>
  <sheets>
    <sheet name="КУГ" sheetId="11" r:id="rId1"/>
    <sheet name="Титул" sheetId="2" r:id="rId2"/>
    <sheet name="Бюджет" sheetId="4" r:id="rId3"/>
    <sheet name="Учебный план" sheetId="10" r:id="rId4"/>
  </sheets>
  <definedNames>
    <definedName name="_xlnm.Print_Area" localSheetId="2">Бюджет!$A$1:$BC$20</definedName>
    <definedName name="_xlnm.Print_Area" localSheetId="0">КУГ!$A$1:$BC$29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0" l="1"/>
  <c r="M11" i="10"/>
  <c r="J61" i="10"/>
  <c r="J62" i="10"/>
  <c r="J63" i="10"/>
  <c r="J54" i="10"/>
  <c r="J55" i="10"/>
  <c r="J56" i="10"/>
  <c r="J57" i="10"/>
  <c r="J53" i="10"/>
  <c r="J46" i="10"/>
  <c r="J47" i="10"/>
  <c r="J48" i="10"/>
  <c r="J49" i="10"/>
  <c r="J50" i="10"/>
  <c r="J42" i="10"/>
  <c r="J40" i="10"/>
  <c r="J41" i="10"/>
  <c r="J34" i="10"/>
  <c r="J35" i="10"/>
  <c r="J36" i="10"/>
  <c r="J37" i="10"/>
  <c r="J38" i="10"/>
  <c r="J39" i="10"/>
  <c r="J20" i="10"/>
  <c r="J21" i="10"/>
  <c r="J22" i="10"/>
  <c r="J23" i="10"/>
  <c r="J24" i="10"/>
  <c r="J25" i="10"/>
  <c r="J26" i="10"/>
  <c r="J27" i="10"/>
  <c r="J28" i="10"/>
  <c r="J29" i="10"/>
  <c r="J12" i="10"/>
  <c r="J13" i="10"/>
  <c r="J14" i="10"/>
  <c r="J15" i="10"/>
  <c r="J16" i="10"/>
  <c r="J17" i="10"/>
  <c r="CH10" i="10"/>
  <c r="CI10" i="10"/>
  <c r="CJ10" i="10"/>
  <c r="CK10" i="10"/>
  <c r="CL10" i="10"/>
  <c r="CM10" i="10"/>
  <c r="CN10" i="10"/>
  <c r="CO10" i="10"/>
  <c r="CP10" i="10"/>
  <c r="CQ10" i="10"/>
  <c r="BV10" i="10"/>
  <c r="BW10" i="10"/>
  <c r="BX10" i="10"/>
  <c r="BY10" i="10"/>
  <c r="BZ10" i="10"/>
  <c r="CA10" i="10"/>
  <c r="CB10" i="10"/>
  <c r="CC10" i="10"/>
  <c r="CD10" i="10"/>
  <c r="CE10" i="10"/>
  <c r="BJ10" i="10"/>
  <c r="BK10" i="10"/>
  <c r="BL10" i="10"/>
  <c r="BM10" i="10"/>
  <c r="BN10" i="10"/>
  <c r="BO10" i="10"/>
  <c r="BP10" i="10"/>
  <c r="BQ10" i="10"/>
  <c r="BR10" i="10"/>
  <c r="BS10" i="10"/>
  <c r="BI10" i="10"/>
  <c r="BK65" i="10"/>
  <c r="AW40" i="10"/>
  <c r="AW68" i="10"/>
  <c r="AW41" i="10"/>
  <c r="BI41" i="10"/>
  <c r="AW39" i="10"/>
  <c r="AI9" i="4" l="1"/>
  <c r="AF9" i="4"/>
  <c r="AT9" i="4"/>
  <c r="AM9" i="4"/>
  <c r="R9" i="4"/>
  <c r="M9" i="4"/>
  <c r="J9" i="4"/>
  <c r="G9" i="4"/>
  <c r="C9" i="4" s="1"/>
  <c r="C8" i="4"/>
  <c r="AY8" i="4" s="1"/>
  <c r="C7" i="4"/>
  <c r="AY7" i="4" s="1"/>
  <c r="C6" i="4"/>
  <c r="AY6" i="4" s="1"/>
  <c r="AY9" i="4" l="1"/>
  <c r="BH73" i="10"/>
  <c r="E78" i="10"/>
  <c r="F78" i="10"/>
  <c r="G78" i="10"/>
  <c r="H78" i="10"/>
  <c r="I78" i="10"/>
  <c r="D78" i="10"/>
  <c r="X73" i="10"/>
  <c r="I79" i="10"/>
  <c r="H79" i="10"/>
  <c r="G79" i="10"/>
  <c r="F79" i="10"/>
  <c r="E79" i="10"/>
  <c r="D79" i="10"/>
  <c r="I77" i="10"/>
  <c r="H77" i="10"/>
  <c r="G77" i="10"/>
  <c r="F77" i="10"/>
  <c r="E77" i="10"/>
  <c r="D77" i="10"/>
  <c r="I76" i="10"/>
  <c r="H76" i="10"/>
  <c r="G76" i="10"/>
  <c r="F76" i="10"/>
  <c r="E76" i="10"/>
  <c r="D76" i="10"/>
  <c r="I75" i="10"/>
  <c r="H75" i="10"/>
  <c r="G75" i="10"/>
  <c r="F75" i="10"/>
  <c r="E75" i="10"/>
  <c r="D75" i="10"/>
  <c r="CF73" i="10"/>
  <c r="BT73" i="10"/>
  <c r="AV73" i="10"/>
  <c r="AU73" i="10"/>
  <c r="AT73" i="10"/>
  <c r="AS73" i="10"/>
  <c r="AQ73" i="10"/>
  <c r="AP73" i="10"/>
  <c r="AO73" i="10"/>
  <c r="AN73" i="10"/>
  <c r="AM73" i="10"/>
  <c r="AL73" i="10"/>
  <c r="AJ73" i="10"/>
  <c r="AI73" i="10"/>
  <c r="AH73" i="10"/>
  <c r="AG73" i="10"/>
  <c r="AE73" i="10"/>
  <c r="AD73" i="10"/>
  <c r="AC73" i="10"/>
  <c r="AB73" i="10"/>
  <c r="AA73" i="10"/>
  <c r="Z73" i="10"/>
  <c r="CR70" i="10"/>
  <c r="CS70" i="10" s="1"/>
  <c r="CR69" i="10"/>
  <c r="CS69" i="10" s="1"/>
  <c r="CQ68" i="10"/>
  <c r="CP68" i="10"/>
  <c r="CO68" i="10"/>
  <c r="CN68" i="10"/>
  <c r="CM68" i="10"/>
  <c r="CL68" i="10"/>
  <c r="CK68" i="10"/>
  <c r="CJ68" i="10"/>
  <c r="CI68" i="10"/>
  <c r="CH68" i="10"/>
  <c r="CF68" i="10"/>
  <c r="CE68" i="10"/>
  <c r="CD68" i="10"/>
  <c r="CC68" i="10"/>
  <c r="CB68" i="10"/>
  <c r="CA68" i="10"/>
  <c r="BZ68" i="10"/>
  <c r="BY68" i="10"/>
  <c r="BX68" i="10"/>
  <c r="BW68" i="10"/>
  <c r="BV68" i="10"/>
  <c r="BT68" i="10"/>
  <c r="BS68" i="10"/>
  <c r="BR68" i="10"/>
  <c r="BQ68" i="10"/>
  <c r="BP68" i="10"/>
  <c r="BO68" i="10"/>
  <c r="BN68" i="10"/>
  <c r="BM68" i="10"/>
  <c r="BL68" i="10"/>
  <c r="BK68" i="10"/>
  <c r="BJ68" i="10"/>
  <c r="BH68" i="10"/>
  <c r="BG68" i="10"/>
  <c r="BF68" i="10"/>
  <c r="BE68" i="10"/>
  <c r="BD68" i="10"/>
  <c r="BC68" i="10"/>
  <c r="BB68" i="10"/>
  <c r="BA68" i="10"/>
  <c r="AZ68" i="10"/>
  <c r="AX68" i="10"/>
  <c r="AV68" i="10"/>
  <c r="AU68" i="10"/>
  <c r="AT68" i="10"/>
  <c r="AS68" i="10"/>
  <c r="AR68" i="10"/>
  <c r="AQ68" i="10"/>
  <c r="AP68" i="10"/>
  <c r="AO68" i="10"/>
  <c r="AN68" i="10"/>
  <c r="AM68" i="10"/>
  <c r="AL68" i="10"/>
  <c r="AJ68" i="10"/>
  <c r="AI68" i="10"/>
  <c r="AH68" i="10"/>
  <c r="AG68" i="10"/>
  <c r="AF68" i="10"/>
  <c r="AE68" i="10"/>
  <c r="AD68" i="10"/>
  <c r="AC68" i="10"/>
  <c r="AB68" i="10"/>
  <c r="AA68" i="10"/>
  <c r="Z68" i="10"/>
  <c r="X68" i="10"/>
  <c r="L68" i="10"/>
  <c r="K68" i="10"/>
  <c r="K69" i="10" s="1"/>
  <c r="CR67" i="10"/>
  <c r="J67" i="10"/>
  <c r="CR66" i="10"/>
  <c r="CS66" i="10" s="1"/>
  <c r="CR64" i="10"/>
  <c r="J64" i="10"/>
  <c r="CR63" i="10"/>
  <c r="CG63" i="10"/>
  <c r="CI63" i="10" s="1"/>
  <c r="BU63" i="10"/>
  <c r="BW63" i="10" s="1"/>
  <c r="BI63" i="10"/>
  <c r="AW63" i="10"/>
  <c r="AY63" i="10" s="1"/>
  <c r="AK63" i="10"/>
  <c r="AM63" i="10" s="1"/>
  <c r="Y63" i="10"/>
  <c r="AA63" i="10" s="1"/>
  <c r="W63" i="10"/>
  <c r="V63" i="10"/>
  <c r="U63" i="10"/>
  <c r="T63" i="10"/>
  <c r="S63" i="10"/>
  <c r="R63" i="10"/>
  <c r="Q63" i="10"/>
  <c r="P63" i="10"/>
  <c r="N63" i="10"/>
  <c r="C63" i="10"/>
  <c r="CR62" i="10"/>
  <c r="CS62" i="10" s="1"/>
  <c r="CG62" i="10"/>
  <c r="BU62" i="10"/>
  <c r="BI62" i="10"/>
  <c r="AW62" i="10"/>
  <c r="AK62" i="10"/>
  <c r="Y62" i="10"/>
  <c r="W62" i="10"/>
  <c r="V62" i="10"/>
  <c r="U62" i="10"/>
  <c r="T62" i="10"/>
  <c r="S62" i="10"/>
  <c r="R62" i="10"/>
  <c r="Q62" i="10"/>
  <c r="P62" i="10"/>
  <c r="O62" i="10"/>
  <c r="N62" i="10"/>
  <c r="C62" i="10"/>
  <c r="CR61" i="10"/>
  <c r="CS61" i="10" s="1"/>
  <c r="CG61" i="10"/>
  <c r="BU61" i="10"/>
  <c r="BI61" i="10"/>
  <c r="AW61" i="10"/>
  <c r="AK61" i="10"/>
  <c r="Y61" i="10"/>
  <c r="W61" i="10"/>
  <c r="V61" i="10"/>
  <c r="U61" i="10"/>
  <c r="T61" i="10"/>
  <c r="S61" i="10"/>
  <c r="R61" i="10"/>
  <c r="Q61" i="10"/>
  <c r="P61" i="10"/>
  <c r="O61" i="10"/>
  <c r="N61" i="10"/>
  <c r="J58" i="10"/>
  <c r="J59" i="10" s="1"/>
  <c r="C61" i="10"/>
  <c r="CR60" i="10"/>
  <c r="CS60" i="10" s="1"/>
  <c r="CI60" i="10"/>
  <c r="CG60" i="10"/>
  <c r="BU60" i="10"/>
  <c r="BW60" i="10" s="1"/>
  <c r="BI60" i="10"/>
  <c r="BK60" i="10" s="1"/>
  <c r="BK58" i="10" s="1"/>
  <c r="BK59" i="10" s="1"/>
  <c r="AW60" i="10"/>
  <c r="AY60" i="10" s="1"/>
  <c r="AK60" i="10"/>
  <c r="Y60" i="10"/>
  <c r="AA60" i="10" s="1"/>
  <c r="W60" i="10"/>
  <c r="V60" i="10"/>
  <c r="V58" i="10" s="1"/>
  <c r="V59" i="10" s="1"/>
  <c r="U60" i="10"/>
  <c r="T60" i="10"/>
  <c r="S60" i="10"/>
  <c r="R60" i="10"/>
  <c r="Q60" i="10"/>
  <c r="P60" i="10"/>
  <c r="P58" i="10" s="1"/>
  <c r="P59" i="10" s="1"/>
  <c r="N60" i="10"/>
  <c r="J60" i="10"/>
  <c r="C60" i="10"/>
  <c r="CD59" i="10"/>
  <c r="BV59" i="10"/>
  <c r="BM59" i="10"/>
  <c r="BF59" i="10"/>
  <c r="BA59" i="10"/>
  <c r="AH59" i="10"/>
  <c r="AC59" i="10"/>
  <c r="Z59" i="10"/>
  <c r="CQ58" i="10"/>
  <c r="CQ59" i="10" s="1"/>
  <c r="CO58" i="10"/>
  <c r="CO59" i="10" s="1"/>
  <c r="CN58" i="10"/>
  <c r="CN59" i="10" s="1"/>
  <c r="CG58" i="10"/>
  <c r="CG59" i="10" s="1"/>
  <c r="CF58" i="10"/>
  <c r="CF59" i="10" s="1"/>
  <c r="CE58" i="10"/>
  <c r="CE59" i="10" s="1"/>
  <c r="CD58" i="10"/>
  <c r="CC58" i="10"/>
  <c r="CC59" i="10" s="1"/>
  <c r="CB58" i="10"/>
  <c r="CB59" i="10" s="1"/>
  <c r="CA58" i="10"/>
  <c r="CA59" i="10" s="1"/>
  <c r="BZ58" i="10"/>
  <c r="BZ59" i="10" s="1"/>
  <c r="BY58" i="10"/>
  <c r="BY59" i="10" s="1"/>
  <c r="BX58" i="10"/>
  <c r="BX59" i="10" s="1"/>
  <c r="BV58" i="10"/>
  <c r="BU58" i="10"/>
  <c r="BU59" i="10" s="1"/>
  <c r="BT58" i="10"/>
  <c r="BT59" i="10" s="1"/>
  <c r="BS58" i="10"/>
  <c r="BS59" i="10" s="1"/>
  <c r="BR58" i="10"/>
  <c r="BR59" i="10" s="1"/>
  <c r="BQ58" i="10"/>
  <c r="BQ59" i="10" s="1"/>
  <c r="BP58" i="10"/>
  <c r="BP59" i="10" s="1"/>
  <c r="BO58" i="10"/>
  <c r="BO59" i="10" s="1"/>
  <c r="BN58" i="10"/>
  <c r="BN59" i="10" s="1"/>
  <c r="BM58" i="10"/>
  <c r="BL58" i="10"/>
  <c r="BL59" i="10" s="1"/>
  <c r="BJ58" i="10"/>
  <c r="BJ59" i="10" s="1"/>
  <c r="BH58" i="10"/>
  <c r="BH59" i="10" s="1"/>
  <c r="BG58" i="10"/>
  <c r="BG59" i="10" s="1"/>
  <c r="BF58" i="10"/>
  <c r="BE58" i="10"/>
  <c r="BE59" i="10" s="1"/>
  <c r="BD58" i="10"/>
  <c r="BD59" i="10" s="1"/>
  <c r="BC58" i="10"/>
  <c r="BC59" i="10" s="1"/>
  <c r="BB58" i="10"/>
  <c r="BB59" i="10" s="1"/>
  <c r="BA58" i="10"/>
  <c r="AZ58" i="10"/>
  <c r="AZ59" i="10" s="1"/>
  <c r="AX58" i="10"/>
  <c r="AX59" i="10" s="1"/>
  <c r="AV58" i="10"/>
  <c r="AV59" i="10" s="1"/>
  <c r="AU58" i="10"/>
  <c r="AU59" i="10" s="1"/>
  <c r="AT58" i="10"/>
  <c r="AT59" i="10" s="1"/>
  <c r="AS58" i="10"/>
  <c r="AS59" i="10" s="1"/>
  <c r="AR58" i="10"/>
  <c r="AR59" i="10" s="1"/>
  <c r="AQ58" i="10"/>
  <c r="AQ59" i="10" s="1"/>
  <c r="AP58" i="10"/>
  <c r="AP59" i="10" s="1"/>
  <c r="AO58" i="10"/>
  <c r="AO59" i="10" s="1"/>
  <c r="AN58" i="10"/>
  <c r="AN59" i="10" s="1"/>
  <c r="AL58" i="10"/>
  <c r="AL59" i="10" s="1"/>
  <c r="AJ58" i="10"/>
  <c r="AJ59" i="10" s="1"/>
  <c r="AI58" i="10"/>
  <c r="AI59" i="10" s="1"/>
  <c r="AH58" i="10"/>
  <c r="AG58" i="10"/>
  <c r="AG59" i="10" s="1"/>
  <c r="AF58" i="10"/>
  <c r="AF59" i="10" s="1"/>
  <c r="AE58" i="10"/>
  <c r="AE59" i="10" s="1"/>
  <c r="AD58" i="10"/>
  <c r="AD59" i="10" s="1"/>
  <c r="AC58" i="10"/>
  <c r="AB58" i="10"/>
  <c r="AB59" i="10" s="1"/>
  <c r="Z58" i="10"/>
  <c r="Y58" i="10"/>
  <c r="Y59" i="10" s="1"/>
  <c r="X58" i="10"/>
  <c r="U58" i="10"/>
  <c r="U59" i="10" s="1"/>
  <c r="L58" i="10"/>
  <c r="L59" i="10" s="1"/>
  <c r="K58" i="10"/>
  <c r="K59" i="10" s="1"/>
  <c r="CR57" i="10"/>
  <c r="CS57" i="10" s="1"/>
  <c r="CG57" i="10"/>
  <c r="CG51" i="10" s="1"/>
  <c r="CG52" i="10" s="1"/>
  <c r="BU57" i="10"/>
  <c r="BI57" i="10"/>
  <c r="AW57" i="10"/>
  <c r="AK57" i="10"/>
  <c r="AM57" i="10" s="1"/>
  <c r="AA57" i="10"/>
  <c r="Y57" i="10"/>
  <c r="W57" i="10"/>
  <c r="V57" i="10"/>
  <c r="U57" i="10"/>
  <c r="T57" i="10"/>
  <c r="S57" i="10"/>
  <c r="R57" i="10"/>
  <c r="Q57" i="10"/>
  <c r="P57" i="10"/>
  <c r="N57" i="10"/>
  <c r="C57" i="10"/>
  <c r="CR56" i="10"/>
  <c r="CG56" i="10"/>
  <c r="BU56" i="10"/>
  <c r="M56" i="10" s="1"/>
  <c r="BI56" i="10"/>
  <c r="AW56" i="10"/>
  <c r="AK56" i="10"/>
  <c r="Y56" i="10"/>
  <c r="W56" i="10"/>
  <c r="V56" i="10"/>
  <c r="U56" i="10"/>
  <c r="T56" i="10"/>
  <c r="S56" i="10"/>
  <c r="R56" i="10"/>
  <c r="Q56" i="10"/>
  <c r="P56" i="10"/>
  <c r="O56" i="10"/>
  <c r="N56" i="10"/>
  <c r="C56" i="10"/>
  <c r="CR55" i="10"/>
  <c r="CS55" i="10" s="1"/>
  <c r="CG55" i="10"/>
  <c r="BU55" i="10"/>
  <c r="BI55" i="10"/>
  <c r="AW55" i="10"/>
  <c r="AK55" i="10"/>
  <c r="Y55" i="10"/>
  <c r="M55" i="10" s="1"/>
  <c r="W55" i="10"/>
  <c r="V55" i="10"/>
  <c r="U55" i="10"/>
  <c r="T55" i="10"/>
  <c r="S55" i="10"/>
  <c r="R55" i="10"/>
  <c r="Q55" i="10"/>
  <c r="P55" i="10"/>
  <c r="O55" i="10"/>
  <c r="N55" i="10"/>
  <c r="J51" i="10"/>
  <c r="C55" i="10"/>
  <c r="CR54" i="10"/>
  <c r="CG54" i="10"/>
  <c r="CI54" i="10" s="1"/>
  <c r="BU54" i="10"/>
  <c r="BW54" i="10" s="1"/>
  <c r="BI54" i="10"/>
  <c r="BK54" i="10" s="1"/>
  <c r="AW54" i="10"/>
  <c r="AM54" i="10"/>
  <c r="AK54" i="10"/>
  <c r="AA54" i="10"/>
  <c r="Y54" i="10"/>
  <c r="W54" i="10"/>
  <c r="V54" i="10"/>
  <c r="U54" i="10"/>
  <c r="U51" i="10" s="1"/>
  <c r="U52" i="10" s="1"/>
  <c r="T54" i="10"/>
  <c r="S54" i="10"/>
  <c r="R54" i="10"/>
  <c r="Q54" i="10"/>
  <c r="P54" i="10"/>
  <c r="N54" i="10"/>
  <c r="CS54" i="10"/>
  <c r="C54" i="10"/>
  <c r="CR53" i="10"/>
  <c r="CG53" i="10"/>
  <c r="CI53" i="10" s="1"/>
  <c r="CI51" i="10" s="1"/>
  <c r="CI52" i="10" s="1"/>
  <c r="BU53" i="10"/>
  <c r="BW53" i="10" s="1"/>
  <c r="BI53" i="10"/>
  <c r="BK53" i="10" s="1"/>
  <c r="AW53" i="10"/>
  <c r="AY53" i="10" s="1"/>
  <c r="AY51" i="10" s="1"/>
  <c r="AY52" i="10" s="1"/>
  <c r="AK53" i="10"/>
  <c r="AM53" i="10" s="1"/>
  <c r="Y53" i="10"/>
  <c r="AA53" i="10" s="1"/>
  <c r="W53" i="10"/>
  <c r="W51" i="10" s="1"/>
  <c r="W52" i="10" s="1"/>
  <c r="V53" i="10"/>
  <c r="U53" i="10"/>
  <c r="T53" i="10"/>
  <c r="S53" i="10"/>
  <c r="R53" i="10"/>
  <c r="Q53" i="10"/>
  <c r="P53" i="10"/>
  <c r="N53" i="10"/>
  <c r="C53" i="10"/>
  <c r="CJ52" i="10"/>
  <c r="CC52" i="10"/>
  <c r="BX52" i="10"/>
  <c r="BV52" i="10"/>
  <c r="BJ52" i="10"/>
  <c r="BE52" i="10"/>
  <c r="BC52" i="10"/>
  <c r="AX52" i="10"/>
  <c r="AQ52" i="10"/>
  <c r="AN52" i="10"/>
  <c r="AL52" i="10"/>
  <c r="AB52" i="10"/>
  <c r="CQ51" i="10"/>
  <c r="CQ52" i="10" s="1"/>
  <c r="CP51" i="10"/>
  <c r="CP52" i="10" s="1"/>
  <c r="CO51" i="10"/>
  <c r="CO52" i="10" s="1"/>
  <c r="CN51" i="10"/>
  <c r="CN52" i="10" s="1"/>
  <c r="CM51" i="10"/>
  <c r="CM52" i="10" s="1"/>
  <c r="CL51" i="10"/>
  <c r="CL52" i="10" s="1"/>
  <c r="CK51" i="10"/>
  <c r="CK52" i="10" s="1"/>
  <c r="CJ51" i="10"/>
  <c r="CH51" i="10"/>
  <c r="CH52" i="10" s="1"/>
  <c r="CF51" i="10"/>
  <c r="CF52" i="10" s="1"/>
  <c r="CE51" i="10"/>
  <c r="CE52" i="10" s="1"/>
  <c r="CD51" i="10"/>
  <c r="CD52" i="10" s="1"/>
  <c r="CC51" i="10"/>
  <c r="CB51" i="10"/>
  <c r="CB52" i="10" s="1"/>
  <c r="CA51" i="10"/>
  <c r="CA30" i="10" s="1"/>
  <c r="BZ51" i="10"/>
  <c r="BZ52" i="10" s="1"/>
  <c r="BY51" i="10"/>
  <c r="BY52" i="10" s="1"/>
  <c r="BX51" i="10"/>
  <c r="BV51" i="10"/>
  <c r="BT51" i="10"/>
  <c r="BT52" i="10" s="1"/>
  <c r="BS51" i="10"/>
  <c r="BS52" i="10" s="1"/>
  <c r="BR51" i="10"/>
  <c r="BR52" i="10" s="1"/>
  <c r="BQ51" i="10"/>
  <c r="BQ52" i="10" s="1"/>
  <c r="BP51" i="10"/>
  <c r="BP52" i="10" s="1"/>
  <c r="BO51" i="10"/>
  <c r="BO52" i="10" s="1"/>
  <c r="BN51" i="10"/>
  <c r="BN52" i="10" s="1"/>
  <c r="BM51" i="10"/>
  <c r="BM52" i="10" s="1"/>
  <c r="BL51" i="10"/>
  <c r="BL52" i="10" s="1"/>
  <c r="BJ51" i="10"/>
  <c r="BH51" i="10"/>
  <c r="BH52" i="10" s="1"/>
  <c r="BG51" i="10"/>
  <c r="BG52" i="10" s="1"/>
  <c r="BF51" i="10"/>
  <c r="BF52" i="10" s="1"/>
  <c r="BE51" i="10"/>
  <c r="BD51" i="10"/>
  <c r="BD52" i="10" s="1"/>
  <c r="BC51" i="10"/>
  <c r="BB51" i="10"/>
  <c r="BB52" i="10" s="1"/>
  <c r="BA51" i="10"/>
  <c r="BA52" i="10" s="1"/>
  <c r="AZ51" i="10"/>
  <c r="AZ52" i="10" s="1"/>
  <c r="AX51" i="10"/>
  <c r="AV51" i="10"/>
  <c r="AV52" i="10" s="1"/>
  <c r="AU51" i="10"/>
  <c r="AU52" i="10" s="1"/>
  <c r="AT51" i="10"/>
  <c r="AT52" i="10" s="1"/>
  <c r="AS51" i="10"/>
  <c r="AS52" i="10" s="1"/>
  <c r="AR51" i="10"/>
  <c r="AR52" i="10" s="1"/>
  <c r="AQ51" i="10"/>
  <c r="AP51" i="10"/>
  <c r="AP52" i="10" s="1"/>
  <c r="AO51" i="10"/>
  <c r="AO52" i="10" s="1"/>
  <c r="AN51" i="10"/>
  <c r="AL51" i="10"/>
  <c r="AK51" i="10"/>
  <c r="AK52" i="10" s="1"/>
  <c r="AJ51" i="10"/>
  <c r="AJ52" i="10" s="1"/>
  <c r="AI51" i="10"/>
  <c r="AI52" i="10" s="1"/>
  <c r="AH51" i="10"/>
  <c r="AH52" i="10" s="1"/>
  <c r="AG51" i="10"/>
  <c r="AG52" i="10" s="1"/>
  <c r="AF51" i="10"/>
  <c r="AF52" i="10" s="1"/>
  <c r="AE51" i="10"/>
  <c r="AE52" i="10" s="1"/>
  <c r="AD51" i="10"/>
  <c r="AD52" i="10" s="1"/>
  <c r="AC51" i="10"/>
  <c r="AC52" i="10" s="1"/>
  <c r="AB51" i="10"/>
  <c r="Z51" i="10"/>
  <c r="Z52" i="10" s="1"/>
  <c r="Y51" i="10"/>
  <c r="Y52" i="10" s="1"/>
  <c r="X51" i="10"/>
  <c r="L51" i="10"/>
  <c r="L52" i="10" s="1"/>
  <c r="K51" i="10"/>
  <c r="K52" i="10" s="1"/>
  <c r="CR50" i="10"/>
  <c r="CS50" i="10" s="1"/>
  <c r="CG50" i="10"/>
  <c r="BU50" i="10"/>
  <c r="BI50" i="10"/>
  <c r="AW50" i="10"/>
  <c r="AK50" i="10"/>
  <c r="Y50" i="10"/>
  <c r="W50" i="10"/>
  <c r="V50" i="10"/>
  <c r="U50" i="10"/>
  <c r="T50" i="10"/>
  <c r="S50" i="10"/>
  <c r="R50" i="10"/>
  <c r="Q50" i="10"/>
  <c r="P50" i="10"/>
  <c r="O50" i="10"/>
  <c r="N50" i="10"/>
  <c r="C50" i="10"/>
  <c r="CR49" i="10"/>
  <c r="CS49" i="10" s="1"/>
  <c r="CG49" i="10"/>
  <c r="BU49" i="10"/>
  <c r="BI49" i="10"/>
  <c r="AW49" i="10"/>
  <c r="AK49" i="10"/>
  <c r="Y49" i="10"/>
  <c r="W49" i="10"/>
  <c r="V49" i="10"/>
  <c r="U49" i="10"/>
  <c r="T49" i="10"/>
  <c r="S49" i="10"/>
  <c r="R49" i="10"/>
  <c r="Q49" i="10"/>
  <c r="P49" i="10"/>
  <c r="O49" i="10"/>
  <c r="N49" i="10"/>
  <c r="C49" i="10"/>
  <c r="CR48" i="10"/>
  <c r="CG48" i="10"/>
  <c r="BU48" i="10"/>
  <c r="BI48" i="10"/>
  <c r="AW48" i="10"/>
  <c r="AK48" i="10"/>
  <c r="Y48" i="10"/>
  <c r="W48" i="10"/>
  <c r="V48" i="10"/>
  <c r="U48" i="10"/>
  <c r="T48" i="10"/>
  <c r="S48" i="10"/>
  <c r="R48" i="10"/>
  <c r="Q48" i="10"/>
  <c r="P48" i="10"/>
  <c r="O48" i="10"/>
  <c r="N48" i="10"/>
  <c r="C48" i="10"/>
  <c r="CR47" i="10"/>
  <c r="CS47" i="10" s="1"/>
  <c r="CG47" i="10"/>
  <c r="CI47" i="10" s="1"/>
  <c r="BU47" i="10"/>
  <c r="BW47" i="10" s="1"/>
  <c r="BI47" i="10"/>
  <c r="BK47" i="10" s="1"/>
  <c r="AY47" i="10"/>
  <c r="AW47" i="10"/>
  <c r="AK47" i="10"/>
  <c r="AM47" i="10" s="1"/>
  <c r="Y47" i="10"/>
  <c r="W47" i="10"/>
  <c r="V47" i="10"/>
  <c r="U47" i="10"/>
  <c r="T47" i="10"/>
  <c r="S47" i="10"/>
  <c r="R47" i="10"/>
  <c r="Q47" i="10"/>
  <c r="P47" i="10"/>
  <c r="N47" i="10"/>
  <c r="C47" i="10"/>
  <c r="CR46" i="10"/>
  <c r="CI46" i="10"/>
  <c r="CG46" i="10"/>
  <c r="BU46" i="10"/>
  <c r="BW46" i="10" s="1"/>
  <c r="BI46" i="10"/>
  <c r="BK46" i="10" s="1"/>
  <c r="AW46" i="10"/>
  <c r="AY46" i="10" s="1"/>
  <c r="AM46" i="10"/>
  <c r="AK46" i="10"/>
  <c r="Y46" i="10"/>
  <c r="AA46" i="10" s="1"/>
  <c r="W46" i="10"/>
  <c r="V46" i="10"/>
  <c r="U46" i="10"/>
  <c r="T46" i="10"/>
  <c r="S46" i="10"/>
  <c r="R46" i="10"/>
  <c r="Q46" i="10"/>
  <c r="P46" i="10"/>
  <c r="P43" i="10" s="1"/>
  <c r="P44" i="10" s="1"/>
  <c r="N46" i="10"/>
  <c r="N43" i="10" s="1"/>
  <c r="N44" i="10" s="1"/>
  <c r="C46" i="10"/>
  <c r="CR45" i="10"/>
  <c r="CG45" i="10"/>
  <c r="CI45" i="10" s="1"/>
  <c r="BU45" i="10"/>
  <c r="BW45" i="10" s="1"/>
  <c r="BK45" i="10"/>
  <c r="BK43" i="10" s="1"/>
  <c r="BK44" i="10" s="1"/>
  <c r="BI45" i="10"/>
  <c r="AW45" i="10"/>
  <c r="AY45" i="10" s="1"/>
  <c r="AY43" i="10" s="1"/>
  <c r="AY44" i="10" s="1"/>
  <c r="AK45" i="10"/>
  <c r="AM45" i="10" s="1"/>
  <c r="AM43" i="10" s="1"/>
  <c r="AM44" i="10" s="1"/>
  <c r="Y45" i="10"/>
  <c r="W45" i="10"/>
  <c r="W43" i="10" s="1"/>
  <c r="W44" i="10" s="1"/>
  <c r="V45" i="10"/>
  <c r="U45" i="10"/>
  <c r="T45" i="10"/>
  <c r="S45" i="10"/>
  <c r="S43" i="10" s="1"/>
  <c r="S44" i="10" s="1"/>
  <c r="R45" i="10"/>
  <c r="Q45" i="10"/>
  <c r="P45" i="10"/>
  <c r="N45" i="10"/>
  <c r="J45" i="10"/>
  <c r="C45" i="10"/>
  <c r="CK44" i="10"/>
  <c r="CE44" i="10"/>
  <c r="CD44" i="10"/>
  <c r="BY44" i="10"/>
  <c r="BS44" i="10"/>
  <c r="BR44" i="10"/>
  <c r="BQ44" i="10"/>
  <c r="BP44" i="10"/>
  <c r="BJ44" i="10"/>
  <c r="BF44" i="10"/>
  <c r="BE44" i="10"/>
  <c r="BD44" i="10"/>
  <c r="AS44" i="10"/>
  <c r="AR44" i="10"/>
  <c r="AO44" i="10"/>
  <c r="AI44" i="10"/>
  <c r="AF44" i="10"/>
  <c r="AC44" i="10"/>
  <c r="CQ43" i="10"/>
  <c r="CQ44" i="10" s="1"/>
  <c r="CP43" i="10"/>
  <c r="CP30" i="10" s="1"/>
  <c r="CO43" i="10"/>
  <c r="CO44" i="10" s="1"/>
  <c r="CN43" i="10"/>
  <c r="CN44" i="10" s="1"/>
  <c r="CM43" i="10"/>
  <c r="CM44" i="10" s="1"/>
  <c r="CL43" i="10"/>
  <c r="CL44" i="10" s="1"/>
  <c r="CK43" i="10"/>
  <c r="CJ43" i="10"/>
  <c r="CJ44" i="10" s="1"/>
  <c r="CH43" i="10"/>
  <c r="CH44" i="10" s="1"/>
  <c r="CF43" i="10"/>
  <c r="CF44" i="10" s="1"/>
  <c r="CE43" i="10"/>
  <c r="CD43" i="10"/>
  <c r="CC43" i="10"/>
  <c r="CC44" i="10" s="1"/>
  <c r="CB43" i="10"/>
  <c r="CB44" i="10" s="1"/>
  <c r="CA43" i="10"/>
  <c r="CA44" i="10" s="1"/>
  <c r="BZ43" i="10"/>
  <c r="BZ44" i="10" s="1"/>
  <c r="BY43" i="10"/>
  <c r="BX43" i="10"/>
  <c r="BX44" i="10" s="1"/>
  <c r="BV43" i="10"/>
  <c r="BV44" i="10" s="1"/>
  <c r="BT43" i="10"/>
  <c r="BT44" i="10" s="1"/>
  <c r="BS43" i="10"/>
  <c r="BR43" i="10"/>
  <c r="BQ43" i="10"/>
  <c r="BP43" i="10"/>
  <c r="BO43" i="10"/>
  <c r="BO44" i="10" s="1"/>
  <c r="BN43" i="10"/>
  <c r="BN44" i="10" s="1"/>
  <c r="BM43" i="10"/>
  <c r="BM44" i="10" s="1"/>
  <c r="BL43" i="10"/>
  <c r="BL44" i="10" s="1"/>
  <c r="BJ43" i="10"/>
  <c r="BH43" i="10"/>
  <c r="BH44" i="10" s="1"/>
  <c r="BG43" i="10"/>
  <c r="BG44" i="10" s="1"/>
  <c r="BF43" i="10"/>
  <c r="BE43" i="10"/>
  <c r="BD43" i="10"/>
  <c r="BC43" i="10"/>
  <c r="BC44" i="10" s="1"/>
  <c r="BB43" i="10"/>
  <c r="BB44" i="10" s="1"/>
  <c r="BA43" i="10"/>
  <c r="BA44" i="10" s="1"/>
  <c r="AZ43" i="10"/>
  <c r="AZ44" i="10" s="1"/>
  <c r="AX43" i="10"/>
  <c r="AX44" i="10" s="1"/>
  <c r="AV43" i="10"/>
  <c r="AV44" i="10" s="1"/>
  <c r="AU43" i="10"/>
  <c r="AU44" i="10" s="1"/>
  <c r="AT43" i="10"/>
  <c r="AT44" i="10" s="1"/>
  <c r="AS43" i="10"/>
  <c r="AR43" i="10"/>
  <c r="AQ43" i="10"/>
  <c r="AQ44" i="10" s="1"/>
  <c r="AP43" i="10"/>
  <c r="AP44" i="10" s="1"/>
  <c r="AO43" i="10"/>
  <c r="AN43" i="10"/>
  <c r="AN44" i="10" s="1"/>
  <c r="AL43" i="10"/>
  <c r="AL44" i="10" s="1"/>
  <c r="AJ43" i="10"/>
  <c r="AJ44" i="10" s="1"/>
  <c r="AI43" i="10"/>
  <c r="AH43" i="10"/>
  <c r="AH30" i="10" s="1"/>
  <c r="AG43" i="10"/>
  <c r="AG44" i="10" s="1"/>
  <c r="AF43" i="10"/>
  <c r="AE43" i="10"/>
  <c r="AE44" i="10" s="1"/>
  <c r="AD43" i="10"/>
  <c r="AD44" i="10" s="1"/>
  <c r="AC43" i="10"/>
  <c r="AB43" i="10"/>
  <c r="AB44" i="10" s="1"/>
  <c r="Z43" i="10"/>
  <c r="Z44" i="10" s="1"/>
  <c r="X43" i="10"/>
  <c r="X44" i="10" s="1"/>
  <c r="U43" i="10"/>
  <c r="U44" i="10" s="1"/>
  <c r="L43" i="10"/>
  <c r="L44" i="10" s="1"/>
  <c r="K43" i="10"/>
  <c r="K44" i="10" s="1"/>
  <c r="CR42" i="10"/>
  <c r="CS42" i="10" s="1"/>
  <c r="CG42" i="10"/>
  <c r="BI42" i="10"/>
  <c r="AW42" i="10"/>
  <c r="AK42" i="10"/>
  <c r="Y42" i="10"/>
  <c r="W42" i="10"/>
  <c r="V42" i="10"/>
  <c r="U42" i="10"/>
  <c r="T42" i="10"/>
  <c r="S42" i="10"/>
  <c r="R42" i="10"/>
  <c r="Q42" i="10"/>
  <c r="P42" i="10"/>
  <c r="O42" i="10"/>
  <c r="N42" i="10"/>
  <c r="C42" i="10"/>
  <c r="CR41" i="10"/>
  <c r="CS41" i="10" s="1"/>
  <c r="CG41" i="10"/>
  <c r="BU41" i="10"/>
  <c r="AK41" i="10"/>
  <c r="Y41" i="10"/>
  <c r="W41" i="10"/>
  <c r="V41" i="10"/>
  <c r="U41" i="10"/>
  <c r="T41" i="10"/>
  <c r="S41" i="10"/>
  <c r="R41" i="10"/>
  <c r="Q41" i="10"/>
  <c r="P41" i="10"/>
  <c r="O41" i="10"/>
  <c r="N41" i="10"/>
  <c r="C41" i="10"/>
  <c r="CR40" i="10"/>
  <c r="CG40" i="10"/>
  <c r="BU40" i="10"/>
  <c r="BI40" i="10"/>
  <c r="O40" i="10"/>
  <c r="AK40" i="10"/>
  <c r="Y40" i="10"/>
  <c r="W40" i="10"/>
  <c r="V40" i="10"/>
  <c r="U40" i="10"/>
  <c r="T40" i="10"/>
  <c r="S40" i="10"/>
  <c r="R40" i="10"/>
  <c r="Q40" i="10"/>
  <c r="P40" i="10"/>
  <c r="N40" i="10"/>
  <c r="C40" i="10"/>
  <c r="CR39" i="10"/>
  <c r="CI39" i="10"/>
  <c r="CG39" i="10"/>
  <c r="BU39" i="10"/>
  <c r="BW39" i="10" s="1"/>
  <c r="BI39" i="10"/>
  <c r="BK39" i="10" s="1"/>
  <c r="AY39" i="10"/>
  <c r="AK39" i="10"/>
  <c r="AM39" i="10" s="1"/>
  <c r="Y39" i="10"/>
  <c r="W39" i="10"/>
  <c r="V39" i="10"/>
  <c r="U39" i="10"/>
  <c r="T39" i="10"/>
  <c r="S39" i="10"/>
  <c r="R39" i="10"/>
  <c r="Q39" i="10"/>
  <c r="P39" i="10"/>
  <c r="N39" i="10"/>
  <c r="C39" i="10"/>
  <c r="CR38" i="10"/>
  <c r="CG38" i="10"/>
  <c r="CI38" i="10" s="1"/>
  <c r="BU38" i="10"/>
  <c r="BW38" i="10" s="1"/>
  <c r="BK38" i="10"/>
  <c r="BI38" i="10"/>
  <c r="AW38" i="10"/>
  <c r="AY38" i="10" s="1"/>
  <c r="AK38" i="10"/>
  <c r="AM38" i="10" s="1"/>
  <c r="AA38" i="10"/>
  <c r="Y38" i="10"/>
  <c r="W38" i="10"/>
  <c r="V38" i="10"/>
  <c r="U38" i="10"/>
  <c r="T38" i="10"/>
  <c r="S38" i="10"/>
  <c r="R38" i="10"/>
  <c r="Q38" i="10"/>
  <c r="P38" i="10"/>
  <c r="N38" i="10"/>
  <c r="C38" i="10"/>
  <c r="CS37" i="10"/>
  <c r="CR37" i="10"/>
  <c r="CG37" i="10"/>
  <c r="CI37" i="10" s="1"/>
  <c r="BU37" i="10"/>
  <c r="BW37" i="10" s="1"/>
  <c r="BI37" i="10"/>
  <c r="BK37" i="10" s="1"/>
  <c r="AW37" i="10"/>
  <c r="AY37" i="10" s="1"/>
  <c r="AK37" i="10"/>
  <c r="AM37" i="10" s="1"/>
  <c r="Y37" i="10"/>
  <c r="AA37" i="10" s="1"/>
  <c r="W37" i="10"/>
  <c r="V37" i="10"/>
  <c r="U37" i="10"/>
  <c r="U31" i="10" s="1"/>
  <c r="U30" i="10" s="1"/>
  <c r="T37" i="10"/>
  <c r="S37" i="10"/>
  <c r="R37" i="10"/>
  <c r="Q37" i="10"/>
  <c r="P37" i="10"/>
  <c r="N37" i="10"/>
  <c r="C37" i="10"/>
  <c r="CR36" i="10"/>
  <c r="CS36" i="10" s="1"/>
  <c r="CG36" i="10"/>
  <c r="CI36" i="10" s="1"/>
  <c r="BU36" i="10"/>
  <c r="BW36" i="10" s="1"/>
  <c r="BI36" i="10"/>
  <c r="AW36" i="10"/>
  <c r="AK36" i="10"/>
  <c r="AM36" i="10" s="1"/>
  <c r="Y36" i="10"/>
  <c r="AA36" i="10" s="1"/>
  <c r="W36" i="10"/>
  <c r="V36" i="10"/>
  <c r="U36" i="10"/>
  <c r="T36" i="10"/>
  <c r="S36" i="10"/>
  <c r="R36" i="10"/>
  <c r="Q36" i="10"/>
  <c r="P36" i="10"/>
  <c r="N36" i="10"/>
  <c r="C36" i="10"/>
  <c r="CR35" i="10"/>
  <c r="CS35" i="10" s="1"/>
  <c r="CI35" i="10"/>
  <c r="CG35" i="10"/>
  <c r="BU35" i="10"/>
  <c r="BW35" i="10" s="1"/>
  <c r="BI35" i="10"/>
  <c r="BK35" i="10" s="1"/>
  <c r="AW35" i="10"/>
  <c r="AY35" i="10" s="1"/>
  <c r="AK35" i="10"/>
  <c r="AM35" i="10" s="1"/>
  <c r="Y35" i="10"/>
  <c r="AA35" i="10" s="1"/>
  <c r="W35" i="10"/>
  <c r="V35" i="10"/>
  <c r="U35" i="10"/>
  <c r="T35" i="10"/>
  <c r="S35" i="10"/>
  <c r="R35" i="10"/>
  <c r="Q35" i="10"/>
  <c r="P35" i="10"/>
  <c r="N35" i="10"/>
  <c r="C35" i="10"/>
  <c r="CR34" i="10"/>
  <c r="CG34" i="10"/>
  <c r="CI34" i="10" s="1"/>
  <c r="BU34" i="10"/>
  <c r="BW34" i="10" s="1"/>
  <c r="BI34" i="10"/>
  <c r="BK34" i="10" s="1"/>
  <c r="AW34" i="10"/>
  <c r="AY34" i="10" s="1"/>
  <c r="AK34" i="10"/>
  <c r="AM34" i="10" s="1"/>
  <c r="Y34" i="10"/>
  <c r="AA34" i="10" s="1"/>
  <c r="W34" i="10"/>
  <c r="V34" i="10"/>
  <c r="U34" i="10"/>
  <c r="T34" i="10"/>
  <c r="S34" i="10"/>
  <c r="R34" i="10"/>
  <c r="Q34" i="10"/>
  <c r="P34" i="10"/>
  <c r="N34" i="10"/>
  <c r="C34" i="10"/>
  <c r="CR33" i="10"/>
  <c r="CS33" i="10" s="1"/>
  <c r="CG33" i="10"/>
  <c r="CI33" i="10" s="1"/>
  <c r="BU33" i="10"/>
  <c r="BW33" i="10" s="1"/>
  <c r="BI33" i="10"/>
  <c r="BK33" i="10" s="1"/>
  <c r="AW33" i="10"/>
  <c r="AY33" i="10" s="1"/>
  <c r="AK33" i="10"/>
  <c r="AM33" i="10" s="1"/>
  <c r="Y33" i="10"/>
  <c r="AA33" i="10" s="1"/>
  <c r="W33" i="10"/>
  <c r="V33" i="10"/>
  <c r="U33" i="10"/>
  <c r="T33" i="10"/>
  <c r="S33" i="10"/>
  <c r="R33" i="10"/>
  <c r="Q33" i="10"/>
  <c r="P33" i="10"/>
  <c r="N33" i="10"/>
  <c r="J33" i="10"/>
  <c r="C33" i="10"/>
  <c r="CP32" i="10"/>
  <c r="CB32" i="10"/>
  <c r="BY32" i="10"/>
  <c r="BV32" i="10"/>
  <c r="BS32" i="10"/>
  <c r="BG32" i="10"/>
  <c r="BF32" i="10"/>
  <c r="AU32" i="10"/>
  <c r="AR32" i="10"/>
  <c r="AG32" i="10"/>
  <c r="AE32" i="10"/>
  <c r="AB32" i="10"/>
  <c r="CQ31" i="10"/>
  <c r="CQ32" i="10" s="1"/>
  <c r="CP31" i="10"/>
  <c r="CO31" i="10"/>
  <c r="CO30" i="10" s="1"/>
  <c r="CN31" i="10"/>
  <c r="CM31" i="10"/>
  <c r="CM32" i="10" s="1"/>
  <c r="CL31" i="10"/>
  <c r="CL32" i="10" s="1"/>
  <c r="CK31" i="10"/>
  <c r="CK32" i="10" s="1"/>
  <c r="CJ31" i="10"/>
  <c r="CJ32" i="10" s="1"/>
  <c r="CH31" i="10"/>
  <c r="CH32" i="10" s="1"/>
  <c r="CF31" i="10"/>
  <c r="CF32" i="10" s="1"/>
  <c r="CE31" i="10"/>
  <c r="CE32" i="10" s="1"/>
  <c r="CD31" i="10"/>
  <c r="CD30" i="10" s="1"/>
  <c r="CC31" i="10"/>
  <c r="CC32" i="10" s="1"/>
  <c r="CB31" i="10"/>
  <c r="CA31" i="10"/>
  <c r="CA32" i="10" s="1"/>
  <c r="BZ31" i="10"/>
  <c r="BY31" i="10"/>
  <c r="BY30" i="10" s="1"/>
  <c r="BX31" i="10"/>
  <c r="BX32" i="10" s="1"/>
  <c r="BV31" i="10"/>
  <c r="BT31" i="10"/>
  <c r="BT32" i="10" s="1"/>
  <c r="BS31" i="10"/>
  <c r="BR31" i="10"/>
  <c r="BR32" i="10" s="1"/>
  <c r="BQ31" i="10"/>
  <c r="BQ32" i="10" s="1"/>
  <c r="BP31" i="10"/>
  <c r="BP30" i="10" s="1"/>
  <c r="BO31" i="10"/>
  <c r="BO32" i="10" s="1"/>
  <c r="BN31" i="10"/>
  <c r="BM31" i="10"/>
  <c r="BM32" i="10" s="1"/>
  <c r="BL31" i="10"/>
  <c r="BL32" i="10" s="1"/>
  <c r="BJ31" i="10"/>
  <c r="BJ30" i="10" s="1"/>
  <c r="BH31" i="10"/>
  <c r="BH32" i="10" s="1"/>
  <c r="BG31" i="10"/>
  <c r="BF31" i="10"/>
  <c r="BF30" i="10" s="1"/>
  <c r="BE31" i="10"/>
  <c r="BE32" i="10" s="1"/>
  <c r="BD31" i="10"/>
  <c r="BC31" i="10"/>
  <c r="BC32" i="10" s="1"/>
  <c r="BB31" i="10"/>
  <c r="BB32" i="10" s="1"/>
  <c r="BA31" i="10"/>
  <c r="BA32" i="10" s="1"/>
  <c r="AZ31" i="10"/>
  <c r="AZ30" i="10" s="1"/>
  <c r="AX31" i="10"/>
  <c r="AV31" i="10"/>
  <c r="AV32" i="10" s="1"/>
  <c r="AU31" i="10"/>
  <c r="AT31" i="10"/>
  <c r="AT32" i="10" s="1"/>
  <c r="AS31" i="10"/>
  <c r="AS32" i="10" s="1"/>
  <c r="AR31" i="10"/>
  <c r="AR30" i="10" s="1"/>
  <c r="AQ31" i="10"/>
  <c r="AQ32" i="10" s="1"/>
  <c r="AP31" i="10"/>
  <c r="AP32" i="10" s="1"/>
  <c r="AO31" i="10"/>
  <c r="AO30" i="10" s="1"/>
  <c r="AN31" i="10"/>
  <c r="AN32" i="10" s="1"/>
  <c r="AL31" i="10"/>
  <c r="AL32" i="10" s="1"/>
  <c r="AJ31" i="10"/>
  <c r="AJ32" i="10" s="1"/>
  <c r="AI31" i="10"/>
  <c r="AI30" i="10" s="1"/>
  <c r="AH31" i="10"/>
  <c r="AH32" i="10" s="1"/>
  <c r="AG31" i="10"/>
  <c r="AF31" i="10"/>
  <c r="AF30" i="10" s="1"/>
  <c r="AE31" i="10"/>
  <c r="AE30" i="10" s="1"/>
  <c r="AD31" i="10"/>
  <c r="AD32" i="10" s="1"/>
  <c r="AC31" i="10"/>
  <c r="AC32" i="10" s="1"/>
  <c r="AB31" i="10"/>
  <c r="Z31" i="10"/>
  <c r="Z32" i="10" s="1"/>
  <c r="X31" i="10"/>
  <c r="X32" i="10" s="1"/>
  <c r="R31" i="10"/>
  <c r="R32" i="10" s="1"/>
  <c r="L31" i="10"/>
  <c r="L32" i="10" s="1"/>
  <c r="K31" i="10"/>
  <c r="K32" i="10" s="1"/>
  <c r="CL30" i="10"/>
  <c r="CK30" i="10"/>
  <c r="CH30" i="10"/>
  <c r="BX30" i="10"/>
  <c r="BC30" i="10"/>
  <c r="CR29" i="10"/>
  <c r="CS29" i="10" s="1"/>
  <c r="CG29" i="10"/>
  <c r="CI29" i="10" s="1"/>
  <c r="BU29" i="10"/>
  <c r="BW29" i="10" s="1"/>
  <c r="BI29" i="10"/>
  <c r="BK29" i="10" s="1"/>
  <c r="AY29" i="10"/>
  <c r="AW29" i="10"/>
  <c r="AK29" i="10"/>
  <c r="AM29" i="10" s="1"/>
  <c r="Y29" i="10"/>
  <c r="AA29" i="10" s="1"/>
  <c r="W29" i="10"/>
  <c r="V29" i="10"/>
  <c r="U29" i="10"/>
  <c r="T29" i="10"/>
  <c r="S29" i="10"/>
  <c r="R29" i="10"/>
  <c r="Q29" i="10"/>
  <c r="P29" i="10"/>
  <c r="N29" i="10"/>
  <c r="C29" i="10"/>
  <c r="CR28" i="10"/>
  <c r="CS28" i="10" s="1"/>
  <c r="CI28" i="10"/>
  <c r="CG28" i="10"/>
  <c r="BW28" i="10"/>
  <c r="BU28" i="10"/>
  <c r="BI28" i="10"/>
  <c r="BK28" i="10" s="1"/>
  <c r="AW28" i="10"/>
  <c r="AY28" i="10" s="1"/>
  <c r="AK28" i="10"/>
  <c r="AM28" i="10" s="1"/>
  <c r="Y28" i="10"/>
  <c r="W28" i="10"/>
  <c r="V28" i="10"/>
  <c r="U28" i="10"/>
  <c r="T28" i="10"/>
  <c r="S28" i="10"/>
  <c r="R28" i="10"/>
  <c r="Q28" i="10"/>
  <c r="P28" i="10"/>
  <c r="N28" i="10"/>
  <c r="C28" i="10"/>
  <c r="CR27" i="10"/>
  <c r="CS27" i="10" s="1"/>
  <c r="CG27" i="10"/>
  <c r="CI27" i="10" s="1"/>
  <c r="BU27" i="10"/>
  <c r="BW27" i="10" s="1"/>
  <c r="BI27" i="10"/>
  <c r="BK27" i="10" s="1"/>
  <c r="AW27" i="10"/>
  <c r="AY27" i="10" s="1"/>
  <c r="AK27" i="10"/>
  <c r="AM27" i="10" s="1"/>
  <c r="Y27" i="10"/>
  <c r="AA27" i="10" s="1"/>
  <c r="W27" i="10"/>
  <c r="V27" i="10"/>
  <c r="U27" i="10"/>
  <c r="T27" i="10"/>
  <c r="S27" i="10"/>
  <c r="R27" i="10"/>
  <c r="Q27" i="10"/>
  <c r="P27" i="10"/>
  <c r="N27" i="10"/>
  <c r="C27" i="10"/>
  <c r="CR26" i="10"/>
  <c r="CS26" i="10" s="1"/>
  <c r="CG26" i="10"/>
  <c r="CI26" i="10" s="1"/>
  <c r="BU26" i="10"/>
  <c r="BW26" i="10" s="1"/>
  <c r="BI26" i="10"/>
  <c r="BK26" i="10" s="1"/>
  <c r="AW26" i="10"/>
  <c r="AY26" i="10" s="1"/>
  <c r="AK26" i="10"/>
  <c r="AM26" i="10" s="1"/>
  <c r="Y26" i="10"/>
  <c r="M26" i="10" s="1"/>
  <c r="W26" i="10"/>
  <c r="V26" i="10"/>
  <c r="U26" i="10"/>
  <c r="T26" i="10"/>
  <c r="S26" i="10"/>
  <c r="R26" i="10"/>
  <c r="Q26" i="10"/>
  <c r="P26" i="10"/>
  <c r="N26" i="10"/>
  <c r="C26" i="10"/>
  <c r="CR25" i="10"/>
  <c r="CS25" i="10" s="1"/>
  <c r="CG25" i="10"/>
  <c r="CI25" i="10" s="1"/>
  <c r="BW25" i="10"/>
  <c r="BU25" i="10"/>
  <c r="BI25" i="10"/>
  <c r="BK25" i="10" s="1"/>
  <c r="AW25" i="10"/>
  <c r="AY25" i="10" s="1"/>
  <c r="AK25" i="10"/>
  <c r="AM25" i="10" s="1"/>
  <c r="AA25" i="10"/>
  <c r="Y25" i="10"/>
  <c r="W25" i="10"/>
  <c r="V25" i="10"/>
  <c r="U25" i="10"/>
  <c r="T25" i="10"/>
  <c r="S25" i="10"/>
  <c r="R25" i="10"/>
  <c r="Q25" i="10"/>
  <c r="P25" i="10"/>
  <c r="N25" i="10"/>
  <c r="C25" i="10"/>
  <c r="CR24" i="10"/>
  <c r="CG24" i="10"/>
  <c r="BU24" i="10"/>
  <c r="BW24" i="10" s="1"/>
  <c r="BI24" i="10"/>
  <c r="BK24" i="10" s="1"/>
  <c r="AY24" i="10"/>
  <c r="AW24" i="10"/>
  <c r="AK24" i="10"/>
  <c r="AM24" i="10" s="1"/>
  <c r="Y24" i="10"/>
  <c r="AA24" i="10" s="1"/>
  <c r="W24" i="10"/>
  <c r="V24" i="10"/>
  <c r="U24" i="10"/>
  <c r="T24" i="10"/>
  <c r="S24" i="10"/>
  <c r="R24" i="10"/>
  <c r="Q24" i="10"/>
  <c r="P24" i="10"/>
  <c r="N24" i="10"/>
  <c r="C24" i="10"/>
  <c r="CR23" i="10"/>
  <c r="CG23" i="10"/>
  <c r="CI23" i="10" s="1"/>
  <c r="BU23" i="10"/>
  <c r="BW23" i="10" s="1"/>
  <c r="BI23" i="10"/>
  <c r="BK23" i="10" s="1"/>
  <c r="AW23" i="10"/>
  <c r="AY23" i="10" s="1"/>
  <c r="AK23" i="10"/>
  <c r="AM23" i="10" s="1"/>
  <c r="Y23" i="10"/>
  <c r="AA23" i="10" s="1"/>
  <c r="W23" i="10"/>
  <c r="V23" i="10"/>
  <c r="U23" i="10"/>
  <c r="T23" i="10"/>
  <c r="S23" i="10"/>
  <c r="R23" i="10"/>
  <c r="Q23" i="10"/>
  <c r="P23" i="10"/>
  <c r="N23" i="10"/>
  <c r="CS23" i="10"/>
  <c r="C23" i="10"/>
  <c r="CS22" i="10"/>
  <c r="CR22" i="10"/>
  <c r="CG22" i="10"/>
  <c r="CI22" i="10" s="1"/>
  <c r="BU22" i="10"/>
  <c r="BW22" i="10" s="1"/>
  <c r="BI22" i="10"/>
  <c r="BK22" i="10" s="1"/>
  <c r="AW22" i="10"/>
  <c r="AY22" i="10" s="1"/>
  <c r="AK22" i="10"/>
  <c r="AM22" i="10" s="1"/>
  <c r="Y22" i="10"/>
  <c r="AA22" i="10" s="1"/>
  <c r="W22" i="10"/>
  <c r="V22" i="10"/>
  <c r="U22" i="10"/>
  <c r="T22" i="10"/>
  <c r="S22" i="10"/>
  <c r="R22" i="10"/>
  <c r="Q22" i="10"/>
  <c r="P22" i="10"/>
  <c r="N22" i="10"/>
  <c r="C22" i="10"/>
  <c r="CR21" i="10"/>
  <c r="CS21" i="10" s="1"/>
  <c r="CG21" i="10"/>
  <c r="CI21" i="10" s="1"/>
  <c r="BU21" i="10"/>
  <c r="BW21" i="10" s="1"/>
  <c r="BI21" i="10"/>
  <c r="BK21" i="10" s="1"/>
  <c r="AW21" i="10"/>
  <c r="AY21" i="10" s="1"/>
  <c r="AK21" i="10"/>
  <c r="AM21" i="10" s="1"/>
  <c r="Y21" i="10"/>
  <c r="AA21" i="10" s="1"/>
  <c r="W21" i="10"/>
  <c r="V21" i="10"/>
  <c r="U21" i="10"/>
  <c r="T21" i="10"/>
  <c r="S21" i="10"/>
  <c r="R21" i="10"/>
  <c r="Q21" i="10"/>
  <c r="P21" i="10"/>
  <c r="N21" i="10"/>
  <c r="C21" i="10"/>
  <c r="CR20" i="10"/>
  <c r="CG20" i="10"/>
  <c r="CI20" i="10" s="1"/>
  <c r="BU20" i="10"/>
  <c r="BW20" i="10" s="1"/>
  <c r="BI20" i="10"/>
  <c r="BK20" i="10" s="1"/>
  <c r="AW20" i="10"/>
  <c r="AK20" i="10"/>
  <c r="AM20" i="10" s="1"/>
  <c r="Y20" i="10"/>
  <c r="AA20" i="10" s="1"/>
  <c r="W20" i="10"/>
  <c r="V20" i="10"/>
  <c r="U20" i="10"/>
  <c r="T20" i="10"/>
  <c r="S20" i="10"/>
  <c r="R20" i="10"/>
  <c r="Q20" i="10"/>
  <c r="P20" i="10"/>
  <c r="P18" i="10" s="1"/>
  <c r="N20" i="10"/>
  <c r="C20" i="10"/>
  <c r="CR19" i="10"/>
  <c r="CS19" i="10" s="1"/>
  <c r="CI19" i="10"/>
  <c r="CG19" i="10"/>
  <c r="BU19" i="10"/>
  <c r="BI19" i="10"/>
  <c r="AW19" i="10"/>
  <c r="AY19" i="10" s="1"/>
  <c r="AK19" i="10"/>
  <c r="AA19" i="10"/>
  <c r="Y19" i="10"/>
  <c r="W19" i="10"/>
  <c r="V19" i="10"/>
  <c r="U19" i="10"/>
  <c r="T19" i="10"/>
  <c r="S19" i="10"/>
  <c r="R19" i="10"/>
  <c r="R18" i="10" s="1"/>
  <c r="Q19" i="10"/>
  <c r="P19" i="10"/>
  <c r="N19" i="10"/>
  <c r="J19" i="10"/>
  <c r="C19" i="10"/>
  <c r="CQ18" i="10"/>
  <c r="CP18" i="10"/>
  <c r="CO18" i="10"/>
  <c r="CN18" i="10"/>
  <c r="CM18" i="10"/>
  <c r="CL18" i="10"/>
  <c r="CK18" i="10"/>
  <c r="CJ18" i="10"/>
  <c r="CH18" i="10"/>
  <c r="CF18" i="10"/>
  <c r="CE18" i="10"/>
  <c r="CD18" i="10"/>
  <c r="CC18" i="10"/>
  <c r="CB18" i="10"/>
  <c r="CA18" i="10"/>
  <c r="BZ18" i="10"/>
  <c r="BY18" i="10"/>
  <c r="BX18" i="10"/>
  <c r="BV18" i="10"/>
  <c r="BT18" i="10"/>
  <c r="BS18" i="10"/>
  <c r="BR18" i="10"/>
  <c r="BQ18" i="10"/>
  <c r="BP18" i="10"/>
  <c r="BO18" i="10"/>
  <c r="BN18" i="10"/>
  <c r="BM18" i="10"/>
  <c r="BL18" i="10"/>
  <c r="BJ18" i="10"/>
  <c r="BH18" i="10"/>
  <c r="BG18" i="10"/>
  <c r="BF18" i="10"/>
  <c r="BE18" i="10"/>
  <c r="BD18" i="10"/>
  <c r="BC18" i="10"/>
  <c r="BB18" i="10"/>
  <c r="BA18" i="10"/>
  <c r="AZ18" i="10"/>
  <c r="AX18" i="10"/>
  <c r="AV18" i="10"/>
  <c r="AU18" i="10"/>
  <c r="AT18" i="10"/>
  <c r="AS18" i="10"/>
  <c r="AR18" i="10"/>
  <c r="AQ18" i="10"/>
  <c r="AP18" i="10"/>
  <c r="AO18" i="10"/>
  <c r="AN18" i="10"/>
  <c r="AL18" i="10"/>
  <c r="AJ18" i="10"/>
  <c r="AI18" i="10"/>
  <c r="AH18" i="10"/>
  <c r="AG18" i="10"/>
  <c r="AF18" i="10"/>
  <c r="AE18" i="10"/>
  <c r="AD18" i="10"/>
  <c r="AC18" i="10"/>
  <c r="AB18" i="10"/>
  <c r="Z18" i="10"/>
  <c r="X18" i="10"/>
  <c r="L18" i="10"/>
  <c r="K18" i="10"/>
  <c r="CR17" i="10"/>
  <c r="CS17" i="10" s="1"/>
  <c r="CG17" i="10"/>
  <c r="CI17" i="10" s="1"/>
  <c r="BU17" i="10"/>
  <c r="BW17" i="10" s="1"/>
  <c r="BI17" i="10"/>
  <c r="BK17" i="10" s="1"/>
  <c r="AW17" i="10"/>
  <c r="AY17" i="10" s="1"/>
  <c r="AK17" i="10"/>
  <c r="AM17" i="10" s="1"/>
  <c r="AA17" i="10"/>
  <c r="Y17" i="10"/>
  <c r="W17" i="10"/>
  <c r="V17" i="10"/>
  <c r="U17" i="10"/>
  <c r="T17" i="10"/>
  <c r="S17" i="10"/>
  <c r="R17" i="10"/>
  <c r="Q17" i="10"/>
  <c r="P17" i="10"/>
  <c r="N17" i="10"/>
  <c r="C17" i="10"/>
  <c r="CR16" i="10"/>
  <c r="CS16" i="10" s="1"/>
  <c r="CI16" i="10"/>
  <c r="CG16" i="10"/>
  <c r="BW16" i="10"/>
  <c r="BU16" i="10"/>
  <c r="BI16" i="10"/>
  <c r="BK16" i="10" s="1"/>
  <c r="AW16" i="10"/>
  <c r="AY16" i="10" s="1"/>
  <c r="AK16" i="10"/>
  <c r="AM16" i="10" s="1"/>
  <c r="Y16" i="10"/>
  <c r="AA16" i="10" s="1"/>
  <c r="W16" i="10"/>
  <c r="V16" i="10"/>
  <c r="U16" i="10"/>
  <c r="T16" i="10"/>
  <c r="S16" i="10"/>
  <c r="R16" i="10"/>
  <c r="Q16" i="10"/>
  <c r="P16" i="10"/>
  <c r="N16" i="10"/>
  <c r="M16" i="10"/>
  <c r="C16" i="10"/>
  <c r="CR15" i="10"/>
  <c r="CS15" i="10" s="1"/>
  <c r="CG15" i="10"/>
  <c r="CI15" i="10" s="1"/>
  <c r="BU15" i="10"/>
  <c r="BW15" i="10" s="1"/>
  <c r="BI15" i="10"/>
  <c r="BK15" i="10" s="1"/>
  <c r="AW15" i="10"/>
  <c r="AY15" i="10" s="1"/>
  <c r="AK15" i="10"/>
  <c r="AM15" i="10" s="1"/>
  <c r="Y15" i="10"/>
  <c r="AA15" i="10" s="1"/>
  <c r="W15" i="10"/>
  <c r="V15" i="10"/>
  <c r="U15" i="10"/>
  <c r="T15" i="10"/>
  <c r="S15" i="10"/>
  <c r="R15" i="10"/>
  <c r="Q15" i="10"/>
  <c r="P15" i="10"/>
  <c r="N15" i="10"/>
  <c r="C15" i="10"/>
  <c r="CR14" i="10"/>
  <c r="CG14" i="10"/>
  <c r="CI14" i="10" s="1"/>
  <c r="BU14" i="10"/>
  <c r="BW14" i="10" s="1"/>
  <c r="BI14" i="10"/>
  <c r="BK14" i="10" s="1"/>
  <c r="AW14" i="10"/>
  <c r="AY14" i="10" s="1"/>
  <c r="AM14" i="10"/>
  <c r="AK14" i="10"/>
  <c r="Y14" i="10"/>
  <c r="AA14" i="10" s="1"/>
  <c r="W14" i="10"/>
  <c r="V14" i="10"/>
  <c r="U14" i="10"/>
  <c r="T14" i="10"/>
  <c r="S14" i="10"/>
  <c r="R14" i="10"/>
  <c r="Q14" i="10"/>
  <c r="P14" i="10"/>
  <c r="N14" i="10"/>
  <c r="C14" i="10"/>
  <c r="CS13" i="10"/>
  <c r="CR13" i="10"/>
  <c r="CG13" i="10"/>
  <c r="CI13" i="10" s="1"/>
  <c r="BU13" i="10"/>
  <c r="BW13" i="10" s="1"/>
  <c r="BI13" i="10"/>
  <c r="BK13" i="10" s="1"/>
  <c r="AW13" i="10"/>
  <c r="AY13" i="10" s="1"/>
  <c r="AK13" i="10"/>
  <c r="AM13" i="10" s="1"/>
  <c r="AA13" i="10"/>
  <c r="Y13" i="10"/>
  <c r="W13" i="10"/>
  <c r="V13" i="10"/>
  <c r="U13" i="10"/>
  <c r="T13" i="10"/>
  <c r="S13" i="10"/>
  <c r="R13" i="10"/>
  <c r="Q13" i="10"/>
  <c r="P13" i="10"/>
  <c r="N13" i="10"/>
  <c r="C13" i="10"/>
  <c r="CR12" i="10"/>
  <c r="CS12" i="10" s="1"/>
  <c r="CI12" i="10"/>
  <c r="CG12" i="10"/>
  <c r="BW12" i="10"/>
  <c r="BU12" i="10"/>
  <c r="BI12" i="10"/>
  <c r="BK12" i="10" s="1"/>
  <c r="AW12" i="10"/>
  <c r="AY12" i="10" s="1"/>
  <c r="AK12" i="10"/>
  <c r="AM12" i="10" s="1"/>
  <c r="Y12" i="10"/>
  <c r="AA12" i="10" s="1"/>
  <c r="O12" i="10" s="1"/>
  <c r="W12" i="10"/>
  <c r="V12" i="10"/>
  <c r="U12" i="10"/>
  <c r="T12" i="10"/>
  <c r="S12" i="10"/>
  <c r="R12" i="10"/>
  <c r="Q12" i="10"/>
  <c r="P12" i="10"/>
  <c r="N12" i="10"/>
  <c r="C12" i="10"/>
  <c r="CR11" i="10"/>
  <c r="CG11" i="10"/>
  <c r="CI11" i="10" s="1"/>
  <c r="BU11" i="10"/>
  <c r="BW11" i="10" s="1"/>
  <c r="BK11" i="10"/>
  <c r="BI11" i="10"/>
  <c r="AW11" i="10"/>
  <c r="AW10" i="10" s="1"/>
  <c r="AK11" i="10"/>
  <c r="AM11" i="10" s="1"/>
  <c r="Y11" i="10"/>
  <c r="AA11" i="10" s="1"/>
  <c r="W11" i="10"/>
  <c r="V11" i="10"/>
  <c r="V10" i="10" s="1"/>
  <c r="U11" i="10"/>
  <c r="T11" i="10"/>
  <c r="T10" i="10" s="1"/>
  <c r="S11" i="10"/>
  <c r="S10" i="10" s="1"/>
  <c r="R11" i="10"/>
  <c r="Q11" i="10"/>
  <c r="P11" i="10"/>
  <c r="N11" i="10"/>
  <c r="J11" i="10"/>
  <c r="J10" i="10" s="1"/>
  <c r="C11" i="10"/>
  <c r="CF10" i="10"/>
  <c r="BT10" i="10"/>
  <c r="BH10" i="10"/>
  <c r="BG10" i="10"/>
  <c r="BF10" i="10"/>
  <c r="BE10" i="10"/>
  <c r="BD10" i="10"/>
  <c r="BC10" i="10"/>
  <c r="BB10" i="10"/>
  <c r="BA10" i="10"/>
  <c r="AZ10" i="10"/>
  <c r="AX10" i="10"/>
  <c r="AV10" i="10"/>
  <c r="AU10" i="10"/>
  <c r="AT10" i="10"/>
  <c r="AS10" i="10"/>
  <c r="AR10" i="10"/>
  <c r="AQ10" i="10"/>
  <c r="AP10" i="10"/>
  <c r="AO10" i="10"/>
  <c r="AN10" i="10"/>
  <c r="AL10" i="10"/>
  <c r="AJ10" i="10"/>
  <c r="AI10" i="10"/>
  <c r="AH10" i="10"/>
  <c r="AG10" i="10"/>
  <c r="AF10" i="10"/>
  <c r="AE10" i="10"/>
  <c r="AD10" i="10"/>
  <c r="AC10" i="10"/>
  <c r="AB10" i="10"/>
  <c r="Z10" i="10"/>
  <c r="X10" i="10"/>
  <c r="R10" i="10"/>
  <c r="L10" i="10"/>
  <c r="K10" i="10"/>
  <c r="CG9" i="10"/>
  <c r="CI9" i="10" s="1"/>
  <c r="BU9" i="10"/>
  <c r="BW9" i="10" s="1"/>
  <c r="BI9" i="10"/>
  <c r="BK9" i="10" s="1"/>
  <c r="AW9" i="10"/>
  <c r="AY9" i="10" s="1"/>
  <c r="AK9" i="10"/>
  <c r="AM9" i="10" s="1"/>
  <c r="Y9" i="10"/>
  <c r="AA9" i="10" s="1"/>
  <c r="J9" i="10"/>
  <c r="CI8" i="10"/>
  <c r="BW8" i="10"/>
  <c r="BK8" i="10"/>
  <c r="AY8" i="10"/>
  <c r="AM8" i="10"/>
  <c r="AA8" i="10"/>
  <c r="J8" i="10"/>
  <c r="CG43" i="10" l="1"/>
  <c r="CG44" i="10" s="1"/>
  <c r="CI43" i="10"/>
  <c r="CI44" i="10" s="1"/>
  <c r="CR51" i="10"/>
  <c r="M24" i="10"/>
  <c r="BU18" i="10"/>
  <c r="BP32" i="10"/>
  <c r="S58" i="10"/>
  <c r="S59" i="10" s="1"/>
  <c r="AN30" i="10"/>
  <c r="CS34" i="10"/>
  <c r="AW31" i="10"/>
  <c r="AW32" i="10" s="1"/>
  <c r="AY36" i="10"/>
  <c r="AY31" i="10" s="1"/>
  <c r="AT30" i="10"/>
  <c r="AY68" i="10"/>
  <c r="CS40" i="10"/>
  <c r="M40" i="10"/>
  <c r="CR68" i="10"/>
  <c r="CD32" i="10"/>
  <c r="CD65" i="10" s="1"/>
  <c r="CD71" i="10" s="1"/>
  <c r="C78" i="10"/>
  <c r="J52" i="10"/>
  <c r="CS51" i="10"/>
  <c r="M19" i="10"/>
  <c r="Q10" i="10"/>
  <c r="BI18" i="10"/>
  <c r="W18" i="10"/>
  <c r="AQ30" i="10"/>
  <c r="CR32" i="10"/>
  <c r="BN30" i="10"/>
  <c r="CB30" i="10"/>
  <c r="AZ32" i="10"/>
  <c r="AZ65" i="10" s="1"/>
  <c r="AZ71" i="10" s="1"/>
  <c r="M33" i="10"/>
  <c r="M34" i="10"/>
  <c r="CS38" i="10"/>
  <c r="M39" i="10"/>
  <c r="O68" i="10"/>
  <c r="AH44" i="10"/>
  <c r="T43" i="10"/>
  <c r="T44" i="10" s="1"/>
  <c r="CA52" i="10"/>
  <c r="CA65" i="10" s="1"/>
  <c r="CA71" i="10" s="1"/>
  <c r="CS53" i="10"/>
  <c r="CS56" i="10"/>
  <c r="R58" i="10"/>
  <c r="R59" i="10" s="1"/>
  <c r="R65" i="10" s="1"/>
  <c r="CS63" i="10"/>
  <c r="O34" i="10"/>
  <c r="N10" i="10"/>
  <c r="S18" i="10"/>
  <c r="CS24" i="10"/>
  <c r="AA26" i="10"/>
  <c r="CJ30" i="10"/>
  <c r="CS39" i="10"/>
  <c r="CR44" i="10"/>
  <c r="CS48" i="10"/>
  <c r="CF65" i="10"/>
  <c r="CF71" i="10" s="1"/>
  <c r="T51" i="10"/>
  <c r="T52" i="10" s="1"/>
  <c r="AJ65" i="10"/>
  <c r="AJ71" i="10" s="1"/>
  <c r="AJ74" i="10" s="1"/>
  <c r="T58" i="10"/>
  <c r="T59" i="10" s="1"/>
  <c r="V51" i="10"/>
  <c r="V52" i="10" s="1"/>
  <c r="Q51" i="10"/>
  <c r="Q52" i="10" s="1"/>
  <c r="Q65" i="10" s="1"/>
  <c r="CR58" i="10"/>
  <c r="CS58" i="10" s="1"/>
  <c r="BB30" i="10"/>
  <c r="Z30" i="10"/>
  <c r="M38" i="10"/>
  <c r="Y43" i="10"/>
  <c r="Y44" i="10" s="1"/>
  <c r="BO65" i="10"/>
  <c r="BO71" i="10" s="1"/>
  <c r="M61" i="10"/>
  <c r="M27" i="10"/>
  <c r="Y10" i="10"/>
  <c r="N18" i="10"/>
  <c r="AB30" i="10"/>
  <c r="CM30" i="10"/>
  <c r="BJ32" i="10"/>
  <c r="M42" i="10"/>
  <c r="C75" i="10"/>
  <c r="C77" i="10"/>
  <c r="N31" i="10"/>
  <c r="N30" i="10" s="1"/>
  <c r="Q31" i="10"/>
  <c r="CP44" i="10"/>
  <c r="AC30" i="10"/>
  <c r="BL30" i="10"/>
  <c r="T31" i="10"/>
  <c r="T32" i="10" s="1"/>
  <c r="CI31" i="10"/>
  <c r="CI32" i="10" s="1"/>
  <c r="O37" i="10"/>
  <c r="M41" i="10"/>
  <c r="J43" i="10"/>
  <c r="J44" i="10" s="1"/>
  <c r="BI51" i="10"/>
  <c r="BI52" i="10" s="1"/>
  <c r="O54" i="10"/>
  <c r="T18" i="10"/>
  <c r="O38" i="10"/>
  <c r="W10" i="10"/>
  <c r="CR18" i="10"/>
  <c r="CS18" i="10" s="1"/>
  <c r="Y18" i="10"/>
  <c r="J18" i="10"/>
  <c r="AW18" i="10"/>
  <c r="M28" i="10"/>
  <c r="BM30" i="10"/>
  <c r="J31" i="10"/>
  <c r="J32" i="10" s="1"/>
  <c r="AG30" i="10"/>
  <c r="AU30" i="10"/>
  <c r="BV30" i="10"/>
  <c r="AO32" i="10"/>
  <c r="BN32" i="10"/>
  <c r="BN65" i="10" s="1"/>
  <c r="BN71" i="10" s="1"/>
  <c r="S51" i="10"/>
  <c r="S52" i="10" s="1"/>
  <c r="O14" i="10"/>
  <c r="O33" i="10"/>
  <c r="P10" i="10"/>
  <c r="V18" i="10"/>
  <c r="L30" i="10"/>
  <c r="BD30" i="10"/>
  <c r="CS11" i="10"/>
  <c r="CR10" i="10"/>
  <c r="CS10" i="10" s="1"/>
  <c r="U10" i="10"/>
  <c r="O23" i="10"/>
  <c r="BR30" i="10"/>
  <c r="BI31" i="10"/>
  <c r="BI32" i="10" s="1"/>
  <c r="V31" i="10"/>
  <c r="V32" i="10" s="1"/>
  <c r="BI43" i="10"/>
  <c r="M49" i="10"/>
  <c r="N51" i="10"/>
  <c r="N52" i="10" s="1"/>
  <c r="W31" i="10"/>
  <c r="O46" i="10"/>
  <c r="BT65" i="10"/>
  <c r="BT71" i="10" s="1"/>
  <c r="BT74" i="10" s="1"/>
  <c r="N58" i="10"/>
  <c r="N59" i="10" s="1"/>
  <c r="AY58" i="10"/>
  <c r="AY59" i="10" s="1"/>
  <c r="AK18" i="10"/>
  <c r="CS14" i="10"/>
  <c r="Q18" i="10"/>
  <c r="AX30" i="10"/>
  <c r="BZ30" i="10"/>
  <c r="CN30" i="10"/>
  <c r="M35" i="10"/>
  <c r="M36" i="10"/>
  <c r="R43" i="10"/>
  <c r="R44" i="10" s="1"/>
  <c r="BW43" i="10"/>
  <c r="BW44" i="10" s="1"/>
  <c r="CS46" i="10"/>
  <c r="M47" i="10"/>
  <c r="L65" i="10"/>
  <c r="L71" i="10" s="1"/>
  <c r="BH65" i="10"/>
  <c r="BH71" i="10" s="1"/>
  <c r="BH74" i="10" s="1"/>
  <c r="O15" i="10"/>
  <c r="AM19" i="10"/>
  <c r="AM18" i="10" s="1"/>
  <c r="U18" i="10"/>
  <c r="CG18" i="10"/>
  <c r="AP30" i="10"/>
  <c r="BK36" i="10"/>
  <c r="BK31" i="10" s="1"/>
  <c r="BK32" i="10" s="1"/>
  <c r="AV65" i="10"/>
  <c r="AV71" i="10" s="1"/>
  <c r="AV74" i="10" s="1"/>
  <c r="R51" i="10"/>
  <c r="R52" i="10" s="1"/>
  <c r="BI58" i="10"/>
  <c r="BI59" i="10" s="1"/>
  <c r="Q58" i="10"/>
  <c r="Q59" i="10" s="1"/>
  <c r="BW58" i="10"/>
  <c r="BW59" i="10" s="1"/>
  <c r="Y68" i="10"/>
  <c r="AM10" i="10"/>
  <c r="O27" i="10"/>
  <c r="CF74" i="10"/>
  <c r="Q32" i="10"/>
  <c r="O26" i="10"/>
  <c r="BW31" i="10"/>
  <c r="N32" i="10"/>
  <c r="N65" i="10" s="1"/>
  <c r="N71" i="10" s="1"/>
  <c r="O13" i="10"/>
  <c r="O17" i="10"/>
  <c r="O16" i="10"/>
  <c r="O35" i="10"/>
  <c r="BI44" i="10"/>
  <c r="W32" i="10"/>
  <c r="AA10" i="10"/>
  <c r="O22" i="10"/>
  <c r="CG10" i="10"/>
  <c r="AY11" i="10"/>
  <c r="AY10" i="10" s="1"/>
  <c r="M20" i="10"/>
  <c r="AA28" i="10"/>
  <c r="O28" i="10" s="1"/>
  <c r="X30" i="10"/>
  <c r="AL30" i="10"/>
  <c r="CC30" i="10"/>
  <c r="BZ32" i="10"/>
  <c r="CN32" i="10"/>
  <c r="AK43" i="10"/>
  <c r="AK44" i="10" s="1"/>
  <c r="AW43" i="10"/>
  <c r="BU43" i="10"/>
  <c r="BU44" i="10" s="1"/>
  <c r="CS45" i="10"/>
  <c r="AA47" i="10"/>
  <c r="O47" i="10" s="1"/>
  <c r="BU51" i="10"/>
  <c r="BU52" i="10" s="1"/>
  <c r="P51" i="10"/>
  <c r="P52" i="10" s="1"/>
  <c r="BK51" i="10"/>
  <c r="BK52" i="10" s="1"/>
  <c r="AQ65" i="10"/>
  <c r="AQ71" i="10" s="1"/>
  <c r="BE65" i="10"/>
  <c r="BE71" i="10" s="1"/>
  <c r="CE65" i="10"/>
  <c r="CE71" i="10" s="1"/>
  <c r="AO65" i="10"/>
  <c r="AO71" i="10" s="1"/>
  <c r="T68" i="10"/>
  <c r="CS20" i="10"/>
  <c r="CR43" i="10"/>
  <c r="AB65" i="10"/>
  <c r="AB71" i="10" s="1"/>
  <c r="AP65" i="10"/>
  <c r="AP71" i="10" s="1"/>
  <c r="BQ65" i="10"/>
  <c r="BQ71" i="10" s="1"/>
  <c r="AL65" i="10"/>
  <c r="AL71" i="10" s="1"/>
  <c r="CN65" i="10"/>
  <c r="CN71" i="10" s="1"/>
  <c r="CN74" i="10" s="1"/>
  <c r="S68" i="10"/>
  <c r="O21" i="10"/>
  <c r="O29" i="10"/>
  <c r="BA30" i="10"/>
  <c r="BO30" i="10"/>
  <c r="BG30" i="10"/>
  <c r="BS30" i="10"/>
  <c r="CE30" i="10"/>
  <c r="CQ30" i="10"/>
  <c r="U32" i="10"/>
  <c r="U65" i="10" s="1"/>
  <c r="U71" i="10" s="1"/>
  <c r="AI32" i="10"/>
  <c r="AI65" i="10" s="1"/>
  <c r="AI71" i="10" s="1"/>
  <c r="AX32" i="10"/>
  <c r="CO32" i="10"/>
  <c r="CO65" i="10" s="1"/>
  <c r="CO71" i="10" s="1"/>
  <c r="S31" i="10"/>
  <c r="M37" i="10"/>
  <c r="V43" i="10"/>
  <c r="V44" i="10" s="1"/>
  <c r="M50" i="10"/>
  <c r="BW51" i="10"/>
  <c r="BW52" i="10" s="1"/>
  <c r="AD65" i="10"/>
  <c r="AD71" i="10" s="1"/>
  <c r="AR65" i="10"/>
  <c r="AR71" i="10" s="1"/>
  <c r="AR74" i="10" s="1"/>
  <c r="BS65" i="10"/>
  <c r="BS71" i="10" s="1"/>
  <c r="AT65" i="10"/>
  <c r="AT71" i="10" s="1"/>
  <c r="AM60" i="10"/>
  <c r="M60" i="10"/>
  <c r="AK58" i="10"/>
  <c r="AK59" i="10" s="1"/>
  <c r="U68" i="10"/>
  <c r="AK10" i="10"/>
  <c r="M21" i="10"/>
  <c r="M29" i="10"/>
  <c r="BQ30" i="10"/>
  <c r="CF30" i="10"/>
  <c r="CR31" i="10"/>
  <c r="AW51" i="10"/>
  <c r="AW52" i="10" s="1"/>
  <c r="CK65" i="10"/>
  <c r="CK71" i="10" s="1"/>
  <c r="K65" i="10"/>
  <c r="AE65" i="10"/>
  <c r="AE71" i="10" s="1"/>
  <c r="AS65" i="10"/>
  <c r="AS71" i="10" s="1"/>
  <c r="BG65" i="10"/>
  <c r="BG71" i="10" s="1"/>
  <c r="AX65" i="10"/>
  <c r="AX71" i="10" s="1"/>
  <c r="V68" i="10"/>
  <c r="M13" i="10"/>
  <c r="BK19" i="10"/>
  <c r="BK18" i="10" s="1"/>
  <c r="AY20" i="10"/>
  <c r="AY18" i="10" s="1"/>
  <c r="M22" i="10"/>
  <c r="CI24" i="10"/>
  <c r="CI18" i="10" s="1"/>
  <c r="K30" i="10"/>
  <c r="Y31" i="10"/>
  <c r="AK31" i="10"/>
  <c r="BU31" i="10"/>
  <c r="CG31" i="10"/>
  <c r="AA39" i="10"/>
  <c r="O39" i="10" s="1"/>
  <c r="AA45" i="10"/>
  <c r="M45" i="10"/>
  <c r="CL65" i="10"/>
  <c r="CL71" i="10" s="1"/>
  <c r="BA65" i="10"/>
  <c r="BA71" i="10" s="1"/>
  <c r="W68" i="10"/>
  <c r="BE30" i="10"/>
  <c r="BT30" i="10"/>
  <c r="CH65" i="10"/>
  <c r="CH71" i="10" s="1"/>
  <c r="AG65" i="10"/>
  <c r="AG71" i="10" s="1"/>
  <c r="AU65" i="10"/>
  <c r="AU71" i="10" s="1"/>
  <c r="BF65" i="10"/>
  <c r="BF71" i="10" s="1"/>
  <c r="M14" i="10"/>
  <c r="BW19" i="10"/>
  <c r="BW18" i="10" s="1"/>
  <c r="M23" i="10"/>
  <c r="AM31" i="10"/>
  <c r="CJ65" i="10"/>
  <c r="CJ71" i="10" s="1"/>
  <c r="BX65" i="10"/>
  <c r="BX71" i="10" s="1"/>
  <c r="CQ65" i="10"/>
  <c r="CQ71" i="10" s="1"/>
  <c r="BJ65" i="10"/>
  <c r="BJ71" i="10" s="1"/>
  <c r="AK68" i="10"/>
  <c r="C79" i="10"/>
  <c r="M17" i="10"/>
  <c r="AD30" i="10"/>
  <c r="AS30" i="10"/>
  <c r="BH30" i="10"/>
  <c r="BD32" i="10"/>
  <c r="BD65" i="10" s="1"/>
  <c r="BD71" i="10" s="1"/>
  <c r="CM65" i="10"/>
  <c r="CM71" i="10" s="1"/>
  <c r="M54" i="10"/>
  <c r="O57" i="10"/>
  <c r="BL65" i="10"/>
  <c r="BL71" i="10" s="1"/>
  <c r="BM65" i="10"/>
  <c r="BM71" i="10" s="1"/>
  <c r="N68" i="10"/>
  <c r="M62" i="10"/>
  <c r="AW58" i="10"/>
  <c r="AW59" i="10" s="1"/>
  <c r="O25" i="10"/>
  <c r="CP65" i="10"/>
  <c r="CP71" i="10" s="1"/>
  <c r="BZ65" i="10"/>
  <c r="BZ71" i="10" s="1"/>
  <c r="BR65" i="10"/>
  <c r="BR71" i="10" s="1"/>
  <c r="BI68" i="10"/>
  <c r="BU10" i="10"/>
  <c r="M15" i="10"/>
  <c r="M25" i="10"/>
  <c r="R30" i="10"/>
  <c r="AV30" i="10"/>
  <c r="Q43" i="10"/>
  <c r="Q44" i="10" s="1"/>
  <c r="O53" i="10"/>
  <c r="O51" i="10" s="1"/>
  <c r="O52" i="10" s="1"/>
  <c r="AA51" i="10"/>
  <c r="AA52" i="10" s="1"/>
  <c r="M57" i="10"/>
  <c r="Z65" i="10"/>
  <c r="Z71" i="10" s="1"/>
  <c r="BV65" i="10"/>
  <c r="BV71" i="10" s="1"/>
  <c r="P68" i="10"/>
  <c r="BU68" i="10"/>
  <c r="AN65" i="10"/>
  <c r="AN71" i="10" s="1"/>
  <c r="BB65" i="10"/>
  <c r="BB71" i="10" s="1"/>
  <c r="CB65" i="10"/>
  <c r="CB71" i="10" s="1"/>
  <c r="CB74" i="10" s="1"/>
  <c r="AC65" i="10"/>
  <c r="AC71" i="10" s="1"/>
  <c r="BY65" i="10"/>
  <c r="BY71" i="10" s="1"/>
  <c r="Q68" i="10"/>
  <c r="CG68" i="10"/>
  <c r="AJ30" i="10"/>
  <c r="AF32" i="10"/>
  <c r="AF65" i="10" s="1"/>
  <c r="AF71" i="10" s="1"/>
  <c r="P31" i="10"/>
  <c r="M48" i="10"/>
  <c r="AM51" i="10"/>
  <c r="AM52" i="10" s="1"/>
  <c r="BC65" i="10"/>
  <c r="BC71" i="10" s="1"/>
  <c r="BP65" i="10"/>
  <c r="BP71" i="10" s="1"/>
  <c r="BP74" i="10" s="1"/>
  <c r="CC65" i="10"/>
  <c r="CC71" i="10" s="1"/>
  <c r="AH65" i="10"/>
  <c r="AH71" i="10" s="1"/>
  <c r="W58" i="10"/>
  <c r="W59" i="10" s="1"/>
  <c r="R68" i="10"/>
  <c r="O63" i="10"/>
  <c r="AA58" i="10"/>
  <c r="AA59" i="10" s="1"/>
  <c r="C76" i="10"/>
  <c r="M46" i="10"/>
  <c r="X59" i="10"/>
  <c r="X52" i="10"/>
  <c r="CR52" i="10" s="1"/>
  <c r="M53" i="10"/>
  <c r="J68" i="10"/>
  <c r="M63" i="10"/>
  <c r="CS52" i="10" l="1"/>
  <c r="CS43" i="10"/>
  <c r="CS44" i="10"/>
  <c r="T30" i="10"/>
  <c r="T65" i="10"/>
  <c r="T71" i="10" s="1"/>
  <c r="M18" i="10"/>
  <c r="AF74" i="10"/>
  <c r="X72" i="10"/>
  <c r="CS31" i="10"/>
  <c r="O36" i="10"/>
  <c r="O31" i="10" s="1"/>
  <c r="O32" i="10" s="1"/>
  <c r="CS68" i="10"/>
  <c r="J30" i="10"/>
  <c r="M31" i="10"/>
  <c r="M32" i="10" s="1"/>
  <c r="BI65" i="10"/>
  <c r="BI71" i="10" s="1"/>
  <c r="BK71" i="10"/>
  <c r="M68" i="10"/>
  <c r="M43" i="10"/>
  <c r="M44" i="10" s="1"/>
  <c r="O20" i="10"/>
  <c r="V65" i="10"/>
  <c r="V71" i="10" s="1"/>
  <c r="O19" i="10"/>
  <c r="AA18" i="10"/>
  <c r="CS32" i="10"/>
  <c r="CI30" i="10"/>
  <c r="AA31" i="10"/>
  <c r="AA32" i="10" s="1"/>
  <c r="W65" i="10"/>
  <c r="W71" i="10" s="1"/>
  <c r="M51" i="10"/>
  <c r="M52" i="10" s="1"/>
  <c r="BI30" i="10"/>
  <c r="BD74" i="10"/>
  <c r="AV72" i="10"/>
  <c r="CI65" i="10"/>
  <c r="CI71" i="10" s="1"/>
  <c r="Q71" i="10"/>
  <c r="AY32" i="10"/>
  <c r="AY65" i="10" s="1"/>
  <c r="AY71" i="10" s="1"/>
  <c r="AY30" i="10"/>
  <c r="R71" i="10"/>
  <c r="J65" i="10"/>
  <c r="J71" i="10" s="1"/>
  <c r="K71" i="10"/>
  <c r="K66" i="10"/>
  <c r="M58" i="10"/>
  <c r="M59" i="10" s="1"/>
  <c r="O60" i="10"/>
  <c r="O58" i="10" s="1"/>
  <c r="O59" i="10" s="1"/>
  <c r="AM58" i="10"/>
  <c r="AM59" i="10" s="1"/>
  <c r="V30" i="10"/>
  <c r="AJ72" i="10"/>
  <c r="O11" i="10"/>
  <c r="O10" i="10" s="1"/>
  <c r="BW32" i="10"/>
  <c r="BW65" i="10" s="1"/>
  <c r="BW71" i="10" s="1"/>
  <c r="BW30" i="10"/>
  <c r="CF72" i="10"/>
  <c r="CR30" i="10"/>
  <c r="O45" i="10"/>
  <c r="O43" i="10" s="1"/>
  <c r="O44" i="10" s="1"/>
  <c r="AA43" i="10"/>
  <c r="AA44" i="10" s="1"/>
  <c r="CR59" i="10"/>
  <c r="CS59" i="10" s="1"/>
  <c r="X65" i="10"/>
  <c r="BH72" i="10"/>
  <c r="BK30" i="10"/>
  <c r="AM32" i="10"/>
  <c r="CG32" i="10"/>
  <c r="CG65" i="10" s="1"/>
  <c r="CG71" i="10" s="1"/>
  <c r="CG30" i="10"/>
  <c r="BT72" i="10"/>
  <c r="P32" i="10"/>
  <c r="P65" i="10" s="1"/>
  <c r="P71" i="10" s="1"/>
  <c r="P30" i="10"/>
  <c r="BU32" i="10"/>
  <c r="BU65" i="10" s="1"/>
  <c r="BU71" i="10" s="1"/>
  <c r="BU30" i="10"/>
  <c r="M10" i="10"/>
  <c r="AK32" i="10"/>
  <c r="AK65" i="10" s="1"/>
  <c r="AK71" i="10" s="1"/>
  <c r="AK30" i="10"/>
  <c r="Q30" i="10"/>
  <c r="Y32" i="10"/>
  <c r="Y65" i="10" s="1"/>
  <c r="Y71" i="10" s="1"/>
  <c r="Y30" i="10"/>
  <c r="W30" i="10"/>
  <c r="S30" i="10"/>
  <c r="S32" i="10"/>
  <c r="S65" i="10" s="1"/>
  <c r="S71" i="10" s="1"/>
  <c r="AW44" i="10"/>
  <c r="AW65" i="10" s="1"/>
  <c r="AW71" i="10" s="1"/>
  <c r="AW30" i="10"/>
  <c r="O24" i="10"/>
  <c r="O18" i="10" l="1"/>
  <c r="O65" i="10" s="1"/>
  <c r="O71" i="10" s="1"/>
  <c r="CS30" i="10"/>
  <c r="J74" i="10"/>
  <c r="L76" i="10"/>
  <c r="K76" i="10"/>
  <c r="AM65" i="10"/>
  <c r="AM71" i="10" s="1"/>
  <c r="AA65" i="10"/>
  <c r="AA71" i="10" s="1"/>
  <c r="M65" i="10"/>
  <c r="M71" i="10" s="1"/>
  <c r="AM30" i="10"/>
  <c r="AA30" i="10"/>
  <c r="X71" i="10"/>
  <c r="CR65" i="10"/>
  <c r="CS65" i="10" s="1"/>
  <c r="M30" i="10"/>
  <c r="O30" i="10"/>
  <c r="CR71" i="10" l="1"/>
  <c r="CS71" i="10" s="1"/>
  <c r="X74" i="10"/>
</calcChain>
</file>

<file path=xl/sharedStrings.xml><?xml version="1.0" encoding="utf-8"?>
<sst xmlns="http://schemas.openxmlformats.org/spreadsheetml/2006/main" count="956" uniqueCount="317">
  <si>
    <t>"Утверждаю"</t>
  </si>
  <si>
    <t>Директор ГБПОУ НСО "НЭК"</t>
  </si>
  <si>
    <t>_____________ В.В. Дронь</t>
  </si>
  <si>
    <t>"___"________2025 г.</t>
  </si>
  <si>
    <t>УЧЕБНЫЙ ПЛАН</t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</si>
  <si>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</si>
  <si>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</si>
  <si>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</si>
  <si>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</si>
  <si>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</si>
  <si>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</si>
  <si>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</si>
  <si>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</si>
  <si>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</si>
  <si>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</si>
  <si>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</si>
  <si>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</si>
  <si>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</si>
  <si>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</si>
  <si>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</si>
  <si>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</si>
  <si>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</si>
  <si>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</si>
  <si>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</si>
  <si>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</si>
  <si>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</si>
  <si>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</si>
  <si>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</si>
  <si>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</si>
  <si>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</si>
  <si>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</si>
  <si>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</si>
  <si>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</si>
  <si>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</si>
  <si>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</si>
  <si>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</si>
  <si>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</si>
  <si>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</si>
  <si>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</si>
  <si>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</si>
  <si>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</si>
  <si>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</si>
  <si>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</si>
  <si>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</si>
  <si>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</si>
  <si>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</si>
  <si>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</si>
  <si>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</si>
  <si>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</si>
  <si>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</si>
  <si>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</si>
  <si>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</si>
  <si>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</si>
  <si>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</si>
  <si>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</si>
  <si>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</si>
  <si>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</si>
  <si>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</si>
  <si>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</si>
  <si>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</si>
  <si>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</si>
  <si>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</si>
  <si>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</si>
  <si>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</si>
  <si>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</si>
  <si>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</si>
  <si>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</si>
  <si>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</si>
  <si>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</si>
  <si>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</si>
  <si>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</si>
  <si>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</si>
  <si>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</si>
  <si>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</si>
  <si>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</si>
  <si>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</si>
  <si>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</si>
  <si>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</si>
  <si>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</si>
  <si>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</si>
  <si>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</si>
  <si>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</si>
  <si>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</si>
  <si>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</si>
  <si>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</si>
  <si>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</si>
  <si>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</si>
  <si>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</si>
  <si>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</si>
  <si>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</si>
  <si>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</si>
  <si>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</si>
  <si>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</si>
  <si>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</si>
  <si>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</si>
  <si>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</si>
  <si>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</si>
  <si>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</si>
  <si>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</si>
  <si>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</si>
  <si>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</si>
  <si>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</si>
  <si>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</si>
  <si>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</si>
  <si>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</si>
  <si>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</si>
  <si>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*</t>
  </si>
  <si>
    <t>Обозначения:</t>
  </si>
  <si>
    <t xml:space="preserve">   Промежуточная аттестация</t>
  </si>
  <si>
    <t xml:space="preserve">   Каникулы</t>
  </si>
  <si>
    <t xml:space="preserve">   Обучение по дисциплинам и МДК</t>
  </si>
  <si>
    <t>Учебная практика</t>
  </si>
  <si>
    <t>Производственная практика</t>
  </si>
  <si>
    <t>Преддипломная практика</t>
  </si>
  <si>
    <t>Государственная итоговая аттестация</t>
  </si>
  <si>
    <t>Промежуточная аттестация</t>
  </si>
  <si>
    <t>ГИА</t>
  </si>
  <si>
    <t>Каникулы</t>
  </si>
  <si>
    <t>Всего</t>
  </si>
  <si>
    <t>1 сем</t>
  </si>
  <si>
    <t>2 сем</t>
  </si>
  <si>
    <t>СВОДНЫЕ ДАННЫЕ ПО БЮДЖЕТУ ВРЕМЕНИ</t>
  </si>
  <si>
    <t xml:space="preserve"> Обучение по дисциплинам и МДК</t>
  </si>
  <si>
    <t>нед</t>
  </si>
  <si>
    <t>Индекс</t>
  </si>
  <si>
    <t>всего</t>
  </si>
  <si>
    <t>ДЗ</t>
  </si>
  <si>
    <t>Э</t>
  </si>
  <si>
    <t>Иностранный язык в профессиональной деятельности</t>
  </si>
  <si>
    <t>Физическая культура</t>
  </si>
  <si>
    <t>З</t>
  </si>
  <si>
    <t>Инженерная графика</t>
  </si>
  <si>
    <t>Техническая механика</t>
  </si>
  <si>
    <t>Материаловедение</t>
  </si>
  <si>
    <t>Метрология, стандартизация и сертификация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</si>
  <si>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</si>
  <si>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</si>
  <si>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</si>
  <si>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ПМ.01</t>
  </si>
  <si>
    <t>МДК.01.01</t>
  </si>
  <si>
    <t>МДК.01.02</t>
  </si>
  <si>
    <t>ПП.01</t>
  </si>
  <si>
    <t>ПМ.02</t>
  </si>
  <si>
    <t>ПП.02</t>
  </si>
  <si>
    <t>ПМ.03</t>
  </si>
  <si>
    <t>МДК.03.01</t>
  </si>
  <si>
    <t>ПП.03</t>
  </si>
  <si>
    <t>ПМ.04</t>
  </si>
  <si>
    <t>МДК.04.01</t>
  </si>
  <si>
    <t>ПА</t>
  </si>
  <si>
    <t>практика</t>
  </si>
  <si>
    <t>основной образовательной программы подготовки специалистов среднего звена</t>
  </si>
  <si>
    <t>МИНИСТЕРСТВО ОБРАЗОВАНИЯ НОВОСИБИРСКОЙ ОБЛАСТИ</t>
  </si>
  <si>
    <t>Приложение 1</t>
  </si>
  <si>
    <t>Квалификация:</t>
  </si>
  <si>
    <t>Специалист по техническому обслуживанию и ремонту автотранспортных средств</t>
  </si>
  <si>
    <t xml:space="preserve">Форма обучения: </t>
  </si>
  <si>
    <t>очная</t>
  </si>
  <si>
    <r>
      <t xml:space="preserve">по специальности </t>
    </r>
    <r>
      <rPr>
        <b/>
        <sz val="12"/>
        <color theme="1"/>
        <rFont val="Times New Roman"/>
        <family val="1"/>
        <charset val="204"/>
      </rPr>
      <t xml:space="preserve">23.02.07 Техническое обслуживание и ремонт автотранспортных средств </t>
    </r>
  </si>
  <si>
    <t xml:space="preserve">Срок получения образования: </t>
  </si>
  <si>
    <t>на базе</t>
  </si>
  <si>
    <t>Период обучения:</t>
  </si>
  <si>
    <t xml:space="preserve">Приказ об утверждении ФГОС: </t>
  </si>
  <si>
    <t>№453 от 02.07.2024 года</t>
  </si>
  <si>
    <t xml:space="preserve">ГОСУДАРСТВЕННОЕ БЮДЖЕТНОЕ ПРОФЕССИОНАЛЬНОЕ ОБРАЗОВАТЕЛЬНОЕ УЧРЕЖДЕНИЕ НОВОСИБИРСКОЙ ОБЛАСТИ «НОВОСИБИРСКИЙ ЭЛЕКТРОМЕХАНИЧЕСКИЙ КОЛЛЕДЖ» </t>
  </si>
  <si>
    <t>(ГБПОУ НСО «НЭК»)</t>
  </si>
  <si>
    <t>К</t>
  </si>
  <si>
    <t>У</t>
  </si>
  <si>
    <t>П</t>
  </si>
  <si>
    <t>Г</t>
  </si>
  <si>
    <t>х</t>
  </si>
  <si>
    <t>Всего            (по курсам)</t>
  </si>
  <si>
    <t>УП.04</t>
  </si>
  <si>
    <t>УП.03</t>
  </si>
  <si>
    <t>УП.02</t>
  </si>
  <si>
    <t>УП.01</t>
  </si>
  <si>
    <t>МДК 01.06</t>
  </si>
  <si>
    <t>МДК.01.05</t>
  </si>
  <si>
    <t>МДК.01.04</t>
  </si>
  <si>
    <t>МДК.01.03</t>
  </si>
  <si>
    <t>Профессиональный цикл</t>
  </si>
  <si>
    <t>Экологические основы природопользования</t>
  </si>
  <si>
    <t>Общеобразовательный цикл</t>
  </si>
  <si>
    <t>Социально-гуманитарный цикл</t>
  </si>
  <si>
    <t>История России</t>
  </si>
  <si>
    <t>Основы бережливого производства</t>
  </si>
  <si>
    <t>Основы финансовой грамотности</t>
  </si>
  <si>
    <t>Электротехника и электроника</t>
  </si>
  <si>
    <t>Правовое обеспечение профессиональной деятельности</t>
  </si>
  <si>
    <t>Диагностика, техническое обслуживание и ремонт автотранспортных средств и их компонентов</t>
  </si>
  <si>
    <t>Руководство выполнением работ по техническому обслуживанию и ремонту автотранспортных средств и их компонентов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</si>
  <si>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</si>
  <si>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МДК 01.07</t>
  </si>
  <si>
    <t>Устройство автомобилей</t>
  </si>
  <si>
    <t>Технологические процессы технического обслуживания и ремонта автомобилей</t>
  </si>
  <si>
    <t>Диагностика, техническое обслуживание и ремонт автомобильных двигателей</t>
  </si>
  <si>
    <t>Диагностика, техническое обслуживание и ремонт электрооборудования и электронных систем автомобилей</t>
  </si>
  <si>
    <t>Техническое обслуживание и ремонт шасси автомобилей</t>
  </si>
  <si>
    <t>Ремонт кузовов автомобилей</t>
  </si>
  <si>
    <t>Установка дополнительного оборудования автотранспортных средств</t>
  </si>
  <si>
    <t>МДК 02.01</t>
  </si>
  <si>
    <t>Управление деятельностью персонала</t>
  </si>
  <si>
    <t xml:space="preserve">МДК 02.02 </t>
  </si>
  <si>
    <t>Управленческая и техническая документация</t>
  </si>
  <si>
    <t xml:space="preserve">МДК 02.03 </t>
  </si>
  <si>
    <t>Организация сервисного обслуживания и работа с клиентами</t>
  </si>
  <si>
    <t>Коммуникации с потребителями и поставщиками по вопросам сервиса автотранспортных средств</t>
  </si>
  <si>
    <t xml:space="preserve">МДК.03.02 </t>
  </si>
  <si>
    <t>Основы предпринимательской деятельности</t>
  </si>
  <si>
    <t>Выполнение работ по одной или нескольким рабочим профессииям, должностям служащих (18511 Слесарь по ремонту автомобилей)</t>
  </si>
  <si>
    <t>Объем часов по ФГОС для дисциплин и модулей</t>
  </si>
  <si>
    <t>По плану</t>
  </si>
  <si>
    <t>Проверка выполнения ФГОС</t>
  </si>
  <si>
    <t>ПП.04</t>
  </si>
  <si>
    <t>Русский язык и культура речи</t>
  </si>
  <si>
    <t>Правила безопасности дорожного движения</t>
  </si>
  <si>
    <t>Технология выполнения работ слесаря по ремонту автомобилей</t>
  </si>
  <si>
    <t>трудоемкость</t>
  </si>
  <si>
    <t>обязательные</t>
  </si>
  <si>
    <t>вариативные</t>
  </si>
  <si>
    <t>в том числе</t>
  </si>
  <si>
    <t>учебные занятия</t>
  </si>
  <si>
    <t>ср</t>
  </si>
  <si>
    <t>курсовые</t>
  </si>
  <si>
    <t>1 курс</t>
  </si>
  <si>
    <t>2 курс</t>
  </si>
  <si>
    <t>3 курс</t>
  </si>
  <si>
    <t>урок</t>
  </si>
  <si>
    <t>лекция</t>
  </si>
  <si>
    <t>пз</t>
  </si>
  <si>
    <t>лз</t>
  </si>
  <si>
    <t>семинар</t>
  </si>
  <si>
    <t>консультация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</si>
  <si>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</si>
  <si>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</si>
  <si>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</si>
  <si>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</si>
  <si>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</si>
  <si>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</si>
  <si>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курс.</t>
  </si>
  <si>
    <t>ур</t>
  </si>
  <si>
    <t>Общепрофессиональный цикл</t>
  </si>
  <si>
    <t>Объем часов по практике по ФГОС</t>
  </si>
  <si>
    <t>Недельная нагрузка</t>
  </si>
  <si>
    <t>Объем часов НУЖНО (ЦЕЛЕВОЙ)</t>
  </si>
  <si>
    <t>кол-во зачетов</t>
  </si>
  <si>
    <t>кол-во дифференцированных зачетов</t>
  </si>
  <si>
    <t>кол-во экзаменов</t>
  </si>
  <si>
    <t>кол-во курсовых</t>
  </si>
  <si>
    <t>Обозначения промежуточной аттестации:</t>
  </si>
  <si>
    <t>зачет</t>
  </si>
  <si>
    <t>дифференцированный зачет</t>
  </si>
  <si>
    <t>экзамен</t>
  </si>
  <si>
    <t>семестровый контроль</t>
  </si>
  <si>
    <t>курсовая работа (проект)</t>
  </si>
  <si>
    <t>Формы ПА</t>
  </si>
  <si>
    <t>самост. работа</t>
  </si>
  <si>
    <t xml:space="preserve">Последовательность и 
распределение по периодам обучения </t>
  </si>
  <si>
    <t>cеминар</t>
  </si>
  <si>
    <t>конс</t>
  </si>
  <si>
    <t>уч.занятия</t>
  </si>
  <si>
    <t>ООЦ</t>
  </si>
  <si>
    <t>Управление процессом технического обслуживания и ремонта автотранспортных средств и их компонентов</t>
  </si>
  <si>
    <t>Экзамен по ПМ</t>
  </si>
  <si>
    <t>Экзамен квалификационный по ПМ</t>
  </si>
  <si>
    <t>СК</t>
  </si>
  <si>
    <t>КП</t>
  </si>
  <si>
    <t>СГ. 01</t>
  </si>
  <si>
    <t>СГ. 02</t>
  </si>
  <si>
    <t>СГ. 03</t>
  </si>
  <si>
    <t>СГ. 04</t>
  </si>
  <si>
    <t>СГ. 05</t>
  </si>
  <si>
    <t>СГ. 06</t>
  </si>
  <si>
    <t>СГ. 07</t>
  </si>
  <si>
    <t>СГ.00</t>
  </si>
  <si>
    <t>ОП.00</t>
  </si>
  <si>
    <t>ОП. 01</t>
  </si>
  <si>
    <t>ОП. 02</t>
  </si>
  <si>
    <t>ОП. 03</t>
  </si>
  <si>
    <t>ОП. 04</t>
  </si>
  <si>
    <t>ОП. 05</t>
  </si>
  <si>
    <t>ОП. 06</t>
  </si>
  <si>
    <t>ОП. 07</t>
  </si>
  <si>
    <t>ОП. 08</t>
  </si>
  <si>
    <t>ОП. 09</t>
  </si>
  <si>
    <t>ОП. 10</t>
  </si>
  <si>
    <t>ОП. 11</t>
  </si>
  <si>
    <t>ПП.00</t>
  </si>
  <si>
    <t>уч.занят</t>
  </si>
  <si>
    <t>2 года 10 месяцев</t>
  </si>
  <si>
    <t>среднего общего образования</t>
  </si>
  <si>
    <t>Обучение отсутствует</t>
  </si>
  <si>
    <t>У01</t>
  </si>
  <si>
    <t>П01</t>
  </si>
  <si>
    <t>П02</t>
  </si>
  <si>
    <t>П03</t>
  </si>
  <si>
    <t>П04</t>
  </si>
  <si>
    <t>У02</t>
  </si>
  <si>
    <t>У03</t>
  </si>
  <si>
    <t>У04</t>
  </si>
  <si>
    <t>Учебная практика по диагностике, техническому обслуживанию и ремонту автотранспортных средств и их компонентов</t>
  </si>
  <si>
    <t>Производственная практика по диагностике, техническому обслуживанию и ремонту автотранспортных средств и их компонентов</t>
  </si>
  <si>
    <t>Учебная практика по руководству выполнением работ по техническому обслуживанию и ремонту автотранспортных средств и их компонентов</t>
  </si>
  <si>
    <t>Производственная практика по руководству выполнением работ по техническому обслуживанию и ремонту автотранспортных средств и их компонентов</t>
  </si>
  <si>
    <t>Учебная практика по взаимодействию с потребителями в процессе оказания услуг по техническому обслуживанию и ремонту автотранспортных средств и их компонентов</t>
  </si>
  <si>
    <t>Производственная практика по взаимодействию с потребителями в процессе оказания услуг по техническому обслуживанию и ремонту автотранспортных средств и их компонентов</t>
  </si>
  <si>
    <t>Учебная практика по выполнению работ по профессии слесарь по ремонту автомобилей</t>
  </si>
  <si>
    <t>Производственная практика по выполнению работ по профессии слесарь по ремонту автомобилей</t>
  </si>
  <si>
    <t>Наименование учебных  циклов,  
дисциплин, профессиональных 
модулей, МДК, практик</t>
  </si>
  <si>
    <t>ДФК</t>
  </si>
  <si>
    <t>кол-во других форм контроля контроля</t>
  </si>
  <si>
    <t>другие формы контроля</t>
  </si>
  <si>
    <t>2 сем (нед)</t>
  </si>
  <si>
    <t>Виды деятельности:</t>
  </si>
  <si>
    <t>Диагностика, техническое обслуживание и ремонт автотранспортных средств и их 
Руководство выполнением работ по техническому обслуживанию и ремонту автотранспортных средств и их компонентов
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</si>
  <si>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компонентов</t>
  </si>
  <si>
    <t xml:space="preserve"> 2025 - 2028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</si>
</sst>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8" tint="-0.24997711111789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8" tint="-0.249977111117893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6" fillId="0" borderId="0"/>
  </cellStyleXfs>
  <cellXfs count="45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7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7" fillId="0" borderId="0" xfId="4" applyAlignment="1" applyProtection="1">
      <alignment horizontal="left" vertical="center"/>
      <protection locked="0"/>
    </xf>
    <xf numFmtId="0" fontId="7" fillId="0" borderId="0" xfId="4" applyAlignment="1" applyProtection="1">
      <alignment vertical="top" wrapText="1"/>
      <protection locked="0"/>
    </xf>
    <xf numFmtId="0" fontId="13" fillId="0" borderId="0" xfId="0" applyFont="1"/>
    <xf numFmtId="0" fontId="0" fillId="0" borderId="1" xfId="0" applyBorder="1"/>
    <xf numFmtId="0" fontId="13" fillId="0" borderId="19" xfId="0" applyFont="1" applyBorder="1"/>
    <xf numFmtId="0" fontId="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7" borderId="0" xfId="0" applyFill="1"/>
    <xf numFmtId="0" fontId="19" fillId="0" borderId="0" xfId="0" applyFont="1"/>
    <xf numFmtId="0" fontId="0" fillId="9" borderId="0" xfId="0" applyFill="1"/>
    <xf numFmtId="0" fontId="0" fillId="10" borderId="0" xfId="0" applyFill="1"/>
    <xf numFmtId="0" fontId="19" fillId="9" borderId="0" xfId="0" applyFont="1" applyFill="1"/>
    <xf numFmtId="0" fontId="19" fillId="10" borderId="0" xfId="0" applyFont="1" applyFill="1"/>
    <xf numFmtId="0" fontId="18" fillId="11" borderId="0" xfId="0" applyFont="1" applyFill="1"/>
    <xf numFmtId="0" fontId="0" fillId="3" borderId="0" xfId="0" applyFill="1"/>
    <xf numFmtId="0" fontId="0" fillId="12" borderId="0" xfId="0" applyFill="1"/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0" borderId="0" xfId="0" applyFont="1"/>
    <xf numFmtId="0" fontId="1" fillId="0" borderId="1" xfId="0" applyFont="1" applyBorder="1" applyAlignment="1">
      <alignment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/>
    <xf numFmtId="0" fontId="1" fillId="0" borderId="20" xfId="0" applyFont="1" applyBorder="1" applyAlignment="1">
      <alignment vertical="center" textRotation="90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0" xfId="0" applyFont="1" applyBorder="1"/>
    <xf numFmtId="0" fontId="1" fillId="7" borderId="1" xfId="0" applyFont="1" applyFill="1" applyBorder="1"/>
    <xf numFmtId="0" fontId="1" fillId="0" borderId="14" xfId="0" applyFont="1" applyBorder="1"/>
    <xf numFmtId="0" fontId="1" fillId="2" borderId="1" xfId="0" applyFont="1" applyFill="1" applyBorder="1"/>
    <xf numFmtId="0" fontId="1" fillId="7" borderId="20" xfId="0" applyFont="1" applyFill="1" applyBorder="1"/>
    <xf numFmtId="0" fontId="1" fillId="7" borderId="15" xfId="0" applyFont="1" applyFill="1" applyBorder="1"/>
    <xf numFmtId="0" fontId="20" fillId="0" borderId="0" xfId="0" applyFont="1"/>
    <xf numFmtId="0" fontId="1" fillId="0" borderId="0" xfId="0" applyFont="1" applyAlignment="1">
      <alignment wrapText="1"/>
    </xf>
    <xf numFmtId="0" fontId="22" fillId="0" borderId="0" xfId="0" applyFont="1"/>
    <xf numFmtId="0" fontId="13" fillId="0" borderId="0" xfId="0" applyFont="1" applyAlignment="1">
      <alignment wrapText="1"/>
    </xf>
    <xf numFmtId="0" fontId="2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textRotation="90"/>
    </xf>
    <xf numFmtId="0" fontId="24" fillId="5" borderId="1" xfId="4" applyFont="1" applyFill="1" applyBorder="1" applyAlignment="1" applyProtection="1">
      <alignment horizontal="left" vertical="center" wrapText="1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1" fillId="0" borderId="15" xfId="0" applyFont="1" applyBorder="1"/>
    <xf numFmtId="0" fontId="1" fillId="0" borderId="20" xfId="0" applyFont="1" applyBorder="1" applyAlignment="1">
      <alignment horizontal="center" vertical="center" wrapText="1"/>
    </xf>
    <xf numFmtId="0" fontId="26" fillId="4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wrapText="1"/>
    </xf>
    <xf numFmtId="0" fontId="25" fillId="4" borderId="1" xfId="0" applyFont="1" applyFill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textRotation="90" wrapText="1"/>
    </xf>
    <xf numFmtId="0" fontId="1" fillId="3" borderId="14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 textRotation="90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/>
    </xf>
    <xf numFmtId="0" fontId="0" fillId="2" borderId="0" xfId="0" applyFill="1"/>
    <xf numFmtId="0" fontId="2" fillId="7" borderId="20" xfId="0" applyFont="1" applyFill="1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5" fillId="4" borderId="20" xfId="0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vertical="center" wrapText="1"/>
    </xf>
    <xf numFmtId="0" fontId="25" fillId="10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9" fillId="2" borderId="0" xfId="0" applyFont="1" applyFill="1"/>
    <xf numFmtId="0" fontId="25" fillId="4" borderId="1" xfId="0" applyFont="1" applyFill="1" applyBorder="1" applyAlignment="1" applyProtection="1">
      <alignment horizontal="center" vertical="center"/>
      <protection locked="0"/>
    </xf>
    <xf numFmtId="0" fontId="21" fillId="11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11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25" fillId="10" borderId="3" xfId="0" applyFont="1" applyFill="1" applyBorder="1" applyAlignment="1">
      <alignment horizontal="left" vertical="center" wrapText="1"/>
    </xf>
    <xf numFmtId="0" fontId="25" fillId="1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0" fontId="25" fillId="7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7" borderId="3" xfId="0" applyFill="1" applyBorder="1"/>
    <xf numFmtId="0" fontId="0" fillId="8" borderId="3" xfId="0" applyFill="1" applyBorder="1"/>
    <xf numFmtId="0" fontId="0" fillId="3" borderId="3" xfId="0" applyFill="1" applyBorder="1"/>
    <xf numFmtId="0" fontId="0" fillId="2" borderId="0" xfId="0" applyFill="1" applyAlignment="1">
      <alignment wrapText="1"/>
    </xf>
    <xf numFmtId="0" fontId="0" fillId="2" borderId="3" xfId="0" applyFill="1" applyBorder="1"/>
    <xf numFmtId="0" fontId="1" fillId="2" borderId="0" xfId="0" applyFont="1" applyFill="1"/>
    <xf numFmtId="0" fontId="13" fillId="2" borderId="0" xfId="0" applyFont="1" applyFill="1"/>
    <xf numFmtId="0" fontId="20" fillId="2" borderId="0" xfId="0" applyFont="1" applyFill="1"/>
    <xf numFmtId="0" fontId="22" fillId="2" borderId="0" xfId="0" applyFont="1" applyFill="1"/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wrapText="1"/>
    </xf>
    <xf numFmtId="0" fontId="18" fillId="2" borderId="0" xfId="0" applyFont="1" applyFill="1"/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/>
    </xf>
    <xf numFmtId="0" fontId="21" fillId="11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7" borderId="15" xfId="0" applyFont="1" applyFill="1" applyBorder="1"/>
    <xf numFmtId="0" fontId="29" fillId="7" borderId="1" xfId="0" applyFont="1" applyFill="1" applyBorder="1"/>
    <xf numFmtId="0" fontId="29" fillId="7" borderId="20" xfId="0" applyFont="1" applyFill="1" applyBorder="1"/>
    <xf numFmtId="0" fontId="30" fillId="0" borderId="1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9" fillId="9" borderId="15" xfId="0" applyFont="1" applyFill="1" applyBorder="1" applyAlignment="1">
      <alignment wrapText="1"/>
    </xf>
    <xf numFmtId="0" fontId="29" fillId="9" borderId="1" xfId="0" applyFont="1" applyFill="1" applyBorder="1" applyAlignment="1">
      <alignment wrapText="1"/>
    </xf>
    <xf numFmtId="0" fontId="29" fillId="9" borderId="20" xfId="0" applyFont="1" applyFill="1" applyBorder="1" applyAlignment="1">
      <alignment wrapText="1"/>
    </xf>
    <xf numFmtId="0" fontId="29" fillId="0" borderId="15" xfId="0" applyFont="1" applyBorder="1"/>
    <xf numFmtId="0" fontId="29" fillId="0" borderId="1" xfId="0" applyFont="1" applyBorder="1"/>
    <xf numFmtId="0" fontId="29" fillId="0" borderId="20" xfId="0" applyFont="1" applyBorder="1"/>
    <xf numFmtId="0" fontId="29" fillId="0" borderId="1" xfId="0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vertical="center" wrapText="1"/>
    </xf>
    <xf numFmtId="0" fontId="29" fillId="10" borderId="20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0" fontId="29" fillId="9" borderId="20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0" fillId="9" borderId="2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0" fillId="10" borderId="15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/>
    </xf>
    <xf numFmtId="0" fontId="30" fillId="10" borderId="20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2" fillId="11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9" fillId="7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textRotation="90" wrapText="1"/>
    </xf>
    <xf numFmtId="0" fontId="25" fillId="2" borderId="1" xfId="0" applyFont="1" applyFill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2" xfId="6" applyFont="1" applyBorder="1" applyAlignment="1" applyProtection="1">
      <alignment horizontal="left" vertical="center" textRotation="90"/>
      <protection locked="0"/>
    </xf>
    <xf numFmtId="0" fontId="11" fillId="0" borderId="1" xfId="6" applyFont="1" applyBorder="1" applyAlignment="1" applyProtection="1">
      <alignment horizontal="center" vertical="center"/>
      <protection locked="0"/>
    </xf>
    <xf numFmtId="0" fontId="35" fillId="0" borderId="1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horizontal="center" vertical="center"/>
      <protection locked="0"/>
    </xf>
    <xf numFmtId="0" fontId="33" fillId="2" borderId="1" xfId="6" applyFont="1" applyFill="1" applyBorder="1" applyAlignment="1" applyProtection="1">
      <alignment horizontal="center" vertical="center"/>
      <protection locked="0"/>
    </xf>
    <xf numFmtId="0" fontId="34" fillId="14" borderId="1" xfId="6" applyFont="1" applyFill="1" applyBorder="1" applyAlignment="1" applyProtection="1">
      <alignment horizontal="center" vertical="center"/>
      <protection locked="0"/>
    </xf>
    <xf numFmtId="0" fontId="36" fillId="17" borderId="1" xfId="6" applyFont="1" applyFill="1" applyBorder="1" applyAlignment="1" applyProtection="1">
      <alignment horizontal="center" vertical="center"/>
      <protection locked="0"/>
    </xf>
    <xf numFmtId="0" fontId="34" fillId="13" borderId="1" xfId="6" applyFont="1" applyFill="1" applyBorder="1" applyAlignment="1" applyProtection="1">
      <alignment horizontal="center" vertical="center"/>
      <protection locked="0"/>
    </xf>
    <xf numFmtId="0" fontId="35" fillId="2" borderId="11" xfId="6" applyFont="1" applyFill="1" applyBorder="1" applyAlignment="1" applyProtection="1">
      <alignment vertical="center"/>
      <protection locked="0"/>
    </xf>
    <xf numFmtId="0" fontId="35" fillId="2" borderId="1" xfId="6" applyFont="1" applyFill="1" applyBorder="1" applyAlignment="1" applyProtection="1">
      <alignment vertical="center"/>
      <protection locked="0"/>
    </xf>
    <xf numFmtId="0" fontId="35" fillId="2" borderId="1" xfId="6" applyFont="1" applyFill="1" applyBorder="1" applyAlignment="1" applyProtection="1">
      <alignment horizontal="center" vertical="center"/>
      <protection locked="0"/>
    </xf>
    <xf numFmtId="0" fontId="36" fillId="2" borderId="1" xfId="6" applyFont="1" applyFill="1" applyBorder="1" applyAlignment="1" applyProtection="1">
      <alignment horizontal="center" vertical="center"/>
      <protection locked="0"/>
    </xf>
    <xf numFmtId="0" fontId="6" fillId="0" borderId="0" xfId="6" applyAlignment="1" applyProtection="1">
      <alignment vertical="top" wrapText="1"/>
      <protection locked="0"/>
    </xf>
    <xf numFmtId="0" fontId="35" fillId="0" borderId="11" xfId="6" applyFont="1" applyBorder="1" applyAlignment="1" applyProtection="1">
      <alignment horizontal="center" vertical="center"/>
      <protection locked="0"/>
    </xf>
    <xf numFmtId="0" fontId="6" fillId="0" borderId="0" xfId="6" applyAlignment="1" applyProtection="1">
      <alignment horizontal="center" vertical="center"/>
      <protection locked="0"/>
    </xf>
    <xf numFmtId="0" fontId="6" fillId="0" borderId="0" xfId="6" applyAlignment="1" applyProtection="1">
      <alignment horizontal="left" vertical="center"/>
      <protection locked="0"/>
    </xf>
    <xf numFmtId="0" fontId="35" fillId="0" borderId="17" xfId="6" applyFont="1" applyBorder="1" applyAlignment="1" applyProtection="1">
      <alignment vertical="center"/>
      <protection locked="0"/>
    </xf>
    <xf numFmtId="0" fontId="35" fillId="0" borderId="9" xfId="6" applyFont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15" borderId="1" xfId="6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center"/>
      <protection locked="0"/>
    </xf>
    <xf numFmtId="0" fontId="11" fillId="12" borderId="1" xfId="6" applyFont="1" applyFill="1" applyBorder="1" applyAlignment="1" applyProtection="1">
      <alignment horizontal="center" vertical="center"/>
      <protection locked="0"/>
    </xf>
    <xf numFmtId="0" fontId="13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center" vertical="center"/>
      <protection locked="0"/>
    </xf>
    <xf numFmtId="0" fontId="16" fillId="13" borderId="1" xfId="6" applyFont="1" applyFill="1" applyBorder="1" applyAlignment="1" applyProtection="1">
      <alignment horizontal="center" vertical="center"/>
      <protection locked="0"/>
    </xf>
    <xf numFmtId="0" fontId="11" fillId="16" borderId="1" xfId="6" applyFont="1" applyFill="1" applyBorder="1" applyAlignment="1" applyProtection="1">
      <alignment horizontal="center" vertical="center"/>
      <protection locked="0"/>
    </xf>
    <xf numFmtId="0" fontId="16" fillId="14" borderId="1" xfId="6" applyFont="1" applyFill="1" applyBorder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center" vertical="center"/>
      <protection locked="0"/>
    </xf>
    <xf numFmtId="0" fontId="12" fillId="0" borderId="11" xfId="6" applyFont="1" applyBorder="1" applyAlignment="1" applyProtection="1">
      <alignment horizontal="center" vertical="center"/>
      <protection locked="0"/>
    </xf>
    <xf numFmtId="0" fontId="11" fillId="0" borderId="17" xfId="6" applyFont="1" applyBorder="1" applyAlignment="1" applyProtection="1">
      <alignment horizontal="center" vertical="center"/>
      <protection locked="0"/>
    </xf>
    <xf numFmtId="0" fontId="36" fillId="18" borderId="1" xfId="6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0" fontId="35" fillId="0" borderId="35" xfId="6" applyFont="1" applyBorder="1" applyAlignment="1" applyProtection="1">
      <alignment horizontal="center" vertical="center"/>
      <protection locked="0"/>
    </xf>
    <xf numFmtId="0" fontId="35" fillId="0" borderId="2" xfId="6" applyFont="1" applyBorder="1" applyAlignment="1" applyProtection="1">
      <alignment horizontal="center" vertical="center"/>
      <protection locked="0"/>
    </xf>
    <xf numFmtId="0" fontId="33" fillId="2" borderId="2" xfId="6" applyFont="1" applyFill="1" applyBorder="1" applyAlignment="1" applyProtection="1">
      <alignment horizontal="center" vertical="center"/>
      <protection locked="0"/>
    </xf>
    <xf numFmtId="0" fontId="36" fillId="2" borderId="2" xfId="6" applyFont="1" applyFill="1" applyBorder="1" applyAlignment="1" applyProtection="1">
      <alignment horizontal="center" vertical="center"/>
      <protection locked="0"/>
    </xf>
    <xf numFmtId="0" fontId="33" fillId="0" borderId="1" xfId="6" applyFont="1" applyBorder="1" applyAlignment="1" applyProtection="1">
      <alignment horizontal="center" vertical="center"/>
      <protection locked="0"/>
    </xf>
    <xf numFmtId="0" fontId="33" fillId="12" borderId="36" xfId="6" applyFont="1" applyFill="1" applyBorder="1" applyAlignment="1" applyProtection="1">
      <alignment horizontal="center" vertical="center"/>
      <protection locked="0"/>
    </xf>
    <xf numFmtId="0" fontId="33" fillId="12" borderId="1" xfId="6" applyFont="1" applyFill="1" applyBorder="1" applyAlignment="1" applyProtection="1">
      <alignment horizontal="center" vertical="center"/>
      <protection locked="0"/>
    </xf>
    <xf numFmtId="0" fontId="29" fillId="0" borderId="15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1" fillId="0" borderId="35" xfId="6" applyFont="1" applyBorder="1" applyAlignment="1" applyProtection="1">
      <alignment horizontal="center" vertical="center"/>
      <protection locked="0"/>
    </xf>
    <xf numFmtId="0" fontId="11" fillId="0" borderId="2" xfId="6" applyFont="1" applyBorder="1" applyAlignment="1" applyProtection="1">
      <alignment horizontal="center" vertical="center"/>
      <protection locked="0"/>
    </xf>
    <xf numFmtId="0" fontId="11" fillId="0" borderId="38" xfId="6" applyFont="1" applyBorder="1" applyAlignment="1" applyProtection="1">
      <alignment horizontal="left" vertical="center"/>
      <protection locked="0"/>
    </xf>
    <xf numFmtId="0" fontId="35" fillId="0" borderId="16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horizontal="center" vertical="center"/>
      <protection locked="0"/>
    </xf>
    <xf numFmtId="0" fontId="33" fillId="2" borderId="19" xfId="6" applyFont="1" applyFill="1" applyBorder="1" applyAlignment="1" applyProtection="1">
      <alignment horizontal="center" vertical="center"/>
      <protection locked="0"/>
    </xf>
    <xf numFmtId="0" fontId="34" fillId="14" borderId="19" xfId="6" applyFont="1" applyFill="1" applyBorder="1" applyAlignment="1" applyProtection="1">
      <alignment horizontal="center" vertical="center"/>
      <protection locked="0"/>
    </xf>
    <xf numFmtId="0" fontId="36" fillId="17" borderId="19" xfId="6" applyFont="1" applyFill="1" applyBorder="1" applyAlignment="1" applyProtection="1">
      <alignment horizontal="center" vertical="center"/>
      <protection locked="0"/>
    </xf>
    <xf numFmtId="0" fontId="34" fillId="14" borderId="21" xfId="6" applyFont="1" applyFill="1" applyBorder="1" applyAlignment="1" applyProtection="1">
      <alignment horizontal="center" vertical="center"/>
      <protection locked="0"/>
    </xf>
    <xf numFmtId="0" fontId="34" fillId="14" borderId="12" xfId="6" applyFont="1" applyFill="1" applyBorder="1" applyAlignment="1" applyProtection="1">
      <alignment horizontal="center" vertical="center"/>
      <protection locked="0"/>
    </xf>
    <xf numFmtId="0" fontId="35" fillId="0" borderId="9" xfId="6" applyFont="1" applyBorder="1" applyAlignment="1" applyProtection="1">
      <alignment vertical="center"/>
      <protection locked="0"/>
    </xf>
    <xf numFmtId="0" fontId="33" fillId="2" borderId="9" xfId="6" applyFont="1" applyFill="1" applyBorder="1" applyAlignment="1" applyProtection="1">
      <alignment horizontal="center" vertical="center"/>
      <protection locked="0"/>
    </xf>
    <xf numFmtId="0" fontId="34" fillId="13" borderId="9" xfId="6" applyFont="1" applyFill="1" applyBorder="1" applyAlignment="1" applyProtection="1">
      <alignment horizontal="center" vertical="center"/>
      <protection locked="0"/>
    </xf>
    <xf numFmtId="0" fontId="34" fillId="14" borderId="9" xfId="6" applyFont="1" applyFill="1" applyBorder="1" applyAlignment="1" applyProtection="1">
      <alignment horizontal="center" vertical="center"/>
      <protection locked="0"/>
    </xf>
    <xf numFmtId="0" fontId="36" fillId="17" borderId="9" xfId="6" applyFont="1" applyFill="1" applyBorder="1" applyAlignment="1" applyProtection="1">
      <alignment horizontal="center" vertical="center"/>
      <protection locked="0"/>
    </xf>
    <xf numFmtId="0" fontId="34" fillId="14" borderId="40" xfId="6" applyFont="1" applyFill="1" applyBorder="1" applyAlignment="1" applyProtection="1">
      <alignment horizontal="center" vertical="center"/>
      <protection locked="0"/>
    </xf>
    <xf numFmtId="0" fontId="36" fillId="18" borderId="19" xfId="6" applyFont="1" applyFill="1" applyBorder="1" applyAlignment="1" applyProtection="1">
      <alignment horizontal="center" vertical="center"/>
      <protection locked="0"/>
    </xf>
    <xf numFmtId="0" fontId="36" fillId="2" borderId="19" xfId="6" applyFont="1" applyFill="1" applyBorder="1" applyAlignment="1" applyProtection="1">
      <alignment horizontal="center" vertical="center"/>
      <protection locked="0"/>
    </xf>
    <xf numFmtId="0" fontId="35" fillId="0" borderId="17" xfId="6" applyFont="1" applyBorder="1" applyAlignment="1" applyProtection="1">
      <alignment horizontal="center" vertical="center"/>
      <protection locked="0"/>
    </xf>
    <xf numFmtId="0" fontId="36" fillId="18" borderId="9" xfId="6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35" fillId="0" borderId="41" xfId="6" applyFont="1" applyBorder="1" applyAlignment="1" applyProtection="1">
      <alignment horizontal="center" vertical="center"/>
      <protection locked="0"/>
    </xf>
    <xf numFmtId="0" fontId="35" fillId="0" borderId="42" xfId="6" applyFont="1" applyBorder="1" applyAlignment="1" applyProtection="1">
      <alignment horizontal="center" vertical="center"/>
      <protection locked="0"/>
    </xf>
    <xf numFmtId="0" fontId="33" fillId="2" borderId="42" xfId="6" applyFont="1" applyFill="1" applyBorder="1" applyAlignment="1" applyProtection="1">
      <alignment horizontal="center" vertical="center"/>
      <protection locked="0"/>
    </xf>
    <xf numFmtId="0" fontId="36" fillId="2" borderId="42" xfId="6" applyFont="1" applyFill="1" applyBorder="1" applyAlignment="1" applyProtection="1">
      <alignment horizontal="center" vertical="center"/>
      <protection locked="0"/>
    </xf>
    <xf numFmtId="0" fontId="33" fillId="12" borderId="19" xfId="6" applyFont="1" applyFill="1" applyBorder="1" applyAlignment="1" applyProtection="1">
      <alignment horizontal="center" vertical="center"/>
      <protection locked="0"/>
    </xf>
    <xf numFmtId="0" fontId="33" fillId="0" borderId="19" xfId="6" applyFont="1" applyBorder="1" applyAlignment="1" applyProtection="1">
      <alignment horizontal="center" vertical="center"/>
      <protection locked="0"/>
    </xf>
    <xf numFmtId="0" fontId="33" fillId="0" borderId="21" xfId="6" applyFont="1" applyBorder="1" applyAlignment="1" applyProtection="1">
      <alignment horizontal="center" vertical="center"/>
      <protection locked="0"/>
    </xf>
    <xf numFmtId="0" fontId="33" fillId="0" borderId="12" xfId="6" applyFont="1" applyBorder="1" applyAlignment="1" applyProtection="1">
      <alignment horizontal="center" vertical="center"/>
      <protection locked="0"/>
    </xf>
    <xf numFmtId="0" fontId="33" fillId="0" borderId="9" xfId="6" applyFont="1" applyBorder="1" applyAlignment="1" applyProtection="1">
      <alignment horizontal="center" vertical="center"/>
      <protection locked="0"/>
    </xf>
    <xf numFmtId="0" fontId="33" fillId="0" borderId="40" xfId="6" applyFont="1" applyBorder="1" applyAlignment="1" applyProtection="1">
      <alignment horizontal="center" vertical="center"/>
      <protection locked="0"/>
    </xf>
    <xf numFmtId="0" fontId="0" fillId="2" borderId="19" xfId="0" applyFill="1" applyBorder="1"/>
    <xf numFmtId="0" fontId="0" fillId="2" borderId="1" xfId="0" applyFill="1" applyBorder="1"/>
    <xf numFmtId="0" fontId="36" fillId="2" borderId="9" xfId="6" applyFont="1" applyFill="1" applyBorder="1" applyAlignment="1" applyProtection="1">
      <alignment horizontal="center" vertical="center"/>
      <protection locked="0"/>
    </xf>
    <xf numFmtId="0" fontId="35" fillId="2" borderId="43" xfId="6" applyFont="1" applyFill="1" applyBorder="1" applyAlignment="1" applyProtection="1">
      <alignment vertical="center"/>
      <protection locked="0"/>
    </xf>
    <xf numFmtId="0" fontId="35" fillId="2" borderId="3" xfId="6" applyFont="1" applyFill="1" applyBorder="1" applyAlignment="1" applyProtection="1">
      <alignment vertical="center"/>
      <protection locked="0"/>
    </xf>
    <xf numFmtId="0" fontId="35" fillId="2" borderId="3" xfId="6" applyFont="1" applyFill="1" applyBorder="1" applyAlignment="1" applyProtection="1">
      <alignment horizontal="center" vertical="center"/>
      <protection locked="0"/>
    </xf>
    <xf numFmtId="0" fontId="36" fillId="17" borderId="3" xfId="6" applyFont="1" applyFill="1" applyBorder="1" applyAlignment="1" applyProtection="1">
      <alignment horizontal="center" vertical="center"/>
      <protection locked="0"/>
    </xf>
    <xf numFmtId="0" fontId="36" fillId="18" borderId="3" xfId="6" applyFont="1" applyFill="1" applyBorder="1" applyAlignment="1" applyProtection="1">
      <alignment horizontal="center" vertical="center"/>
      <protection locked="0"/>
    </xf>
    <xf numFmtId="0" fontId="34" fillId="14" borderId="3" xfId="6" applyFont="1" applyFill="1" applyBorder="1" applyAlignment="1" applyProtection="1">
      <alignment horizontal="center" vertical="center"/>
      <protection locked="0"/>
    </xf>
    <xf numFmtId="0" fontId="35" fillId="0" borderId="3" xfId="6" applyFont="1" applyBorder="1" applyAlignment="1" applyProtection="1">
      <alignment horizontal="center" vertical="center"/>
      <protection locked="0"/>
    </xf>
    <xf numFmtId="0" fontId="34" fillId="14" borderId="44" xfId="6" applyFont="1" applyFill="1" applyBorder="1" applyAlignment="1" applyProtection="1">
      <alignment horizontal="center" vertical="center"/>
      <protection locked="0"/>
    </xf>
    <xf numFmtId="0" fontId="34" fillId="13" borderId="19" xfId="6" applyFont="1" applyFill="1" applyBorder="1" applyAlignment="1" applyProtection="1">
      <alignment horizontal="center" vertical="center"/>
      <protection locked="0"/>
    </xf>
    <xf numFmtId="0" fontId="37" fillId="17" borderId="3" xfId="6" applyFont="1" applyFill="1" applyBorder="1" applyAlignment="1" applyProtection="1">
      <alignment horizontal="center" vertical="center"/>
      <protection locked="0"/>
    </xf>
    <xf numFmtId="0" fontId="29" fillId="0" borderId="20" xfId="0" applyFont="1" applyBorder="1" applyAlignment="1">
      <alignment horizontal="center" wrapText="1"/>
    </xf>
    <xf numFmtId="0" fontId="10" fillId="0" borderId="39" xfId="6" applyFont="1" applyBorder="1" applyAlignment="1" applyProtection="1">
      <alignment horizontal="center" vertical="center"/>
      <protection locked="0"/>
    </xf>
    <xf numFmtId="0" fontId="10" fillId="0" borderId="34" xfId="6" applyFont="1" applyBorder="1" applyAlignment="1" applyProtection="1">
      <alignment horizontal="center" vertical="center"/>
      <protection locked="0"/>
    </xf>
    <xf numFmtId="0" fontId="10" fillId="0" borderId="37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2" fillId="0" borderId="39" xfId="6" applyFont="1" applyBorder="1" applyAlignment="1" applyProtection="1">
      <alignment horizontal="center" vertical="center"/>
      <protection locked="0"/>
    </xf>
    <xf numFmtId="0" fontId="12" fillId="0" borderId="34" xfId="6" applyFont="1" applyBorder="1" applyAlignment="1" applyProtection="1">
      <alignment horizontal="center" vertical="center"/>
      <protection locked="0"/>
    </xf>
    <xf numFmtId="0" fontId="12" fillId="0" borderId="37" xfId="6" applyFont="1" applyBorder="1" applyAlignment="1" applyProtection="1">
      <alignment horizontal="center" vertical="center"/>
      <protection locked="0"/>
    </xf>
    <xf numFmtId="0" fontId="12" fillId="0" borderId="0" xfId="6" applyFont="1" applyAlignment="1" applyProtection="1">
      <alignment horizontal="left" vertical="top"/>
      <protection locked="0"/>
    </xf>
    <xf numFmtId="0" fontId="11" fillId="0" borderId="6" xfId="6" applyFont="1" applyBorder="1" applyAlignment="1" applyProtection="1">
      <alignment horizontal="left" vertical="center"/>
      <protection locked="0"/>
    </xf>
    <xf numFmtId="0" fontId="11" fillId="0" borderId="22" xfId="6" applyFont="1" applyBorder="1" applyAlignment="1" applyProtection="1">
      <alignment horizontal="left" vertical="center"/>
      <protection locked="0"/>
    </xf>
    <xf numFmtId="0" fontId="13" fillId="0" borderId="0" xfId="6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/>
    </xf>
    <xf numFmtId="0" fontId="11" fillId="0" borderId="18" xfId="6" applyFont="1" applyBorder="1" applyAlignment="1" applyProtection="1">
      <alignment horizontal="center" vertical="center"/>
      <protection locked="0"/>
    </xf>
    <xf numFmtId="0" fontId="11" fillId="0" borderId="13" xfId="6" applyFont="1" applyBorder="1" applyAlignment="1" applyProtection="1">
      <alignment horizontal="center" vertical="center"/>
      <protection locked="0"/>
    </xf>
    <xf numFmtId="0" fontId="11" fillId="0" borderId="33" xfId="6" applyFont="1" applyBorder="1" applyAlignment="1" applyProtection="1">
      <alignment horizontal="center" vertical="center"/>
      <protection locked="0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21" xfId="6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2" fontId="1" fillId="0" borderId="29" xfId="0" applyNumberFormat="1" applyFont="1" applyBorder="1" applyAlignment="1">
      <alignment horizontal="center"/>
    </xf>
    <xf numFmtId="12" fontId="1" fillId="0" borderId="30" xfId="0" applyNumberFormat="1" applyFont="1" applyBorder="1" applyAlignment="1">
      <alignment horizontal="center"/>
    </xf>
    <xf numFmtId="12" fontId="1" fillId="0" borderId="32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2" fontId="1" fillId="0" borderId="20" xfId="0" applyNumberFormat="1" applyFont="1" applyBorder="1" applyAlignment="1">
      <alignment horizontal="center"/>
    </xf>
    <xf numFmtId="12" fontId="1" fillId="0" borderId="14" xfId="0" applyNumberFormat="1" applyFont="1" applyBorder="1" applyAlignment="1">
      <alignment horizontal="center"/>
    </xf>
    <xf numFmtId="12" fontId="1" fillId="0" borderId="15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2" fontId="1" fillId="0" borderId="31" xfId="0" applyNumberFormat="1" applyFont="1" applyBorder="1" applyAlignment="1">
      <alignment horizontal="center"/>
    </xf>
    <xf numFmtId="12" fontId="1" fillId="0" borderId="28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4" fillId="0" borderId="0" xfId="6" applyFont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27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textRotation="90" wrapText="1"/>
    </xf>
    <xf numFmtId="0" fontId="1" fillId="7" borderId="10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2" fillId="9" borderId="20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164" fontId="1" fillId="12" borderId="1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left" vertical="center" wrapText="1"/>
    </xf>
    <xf numFmtId="0" fontId="28" fillId="9" borderId="3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2" xr:uid="{DEAE2621-9F4E-4140-80A4-80E6F551E5EA}"/>
    <cellStyle name="Обычный 2 2" xfId="5" xr:uid="{368B1D08-B97F-40E4-8D05-BE4140510F2F}"/>
    <cellStyle name="Обычный 3" xfId="3" xr:uid="{6D1065DE-522E-4FC4-AB4E-E062895B9238}"/>
    <cellStyle name="Обычный 4" xfId="4" xr:uid="{6CEA8C6E-283C-4740-851C-4726D31D06A1}"/>
    <cellStyle name="Обычный 4 2" xfId="6" xr:uid="{7A103E9B-8CBA-4029-A6B5-4CEC0B752173}"/>
    <cellStyle name="Обычный 5" xfId="1" xr:uid="{CFA0C62F-E5DF-4A14-AE0F-25C1CBCC00D4}"/>
  </cellStyles>
  <dxfs count="4">
    <dxf>
      <fill>
        <patternFill>
          <bgColor theme="5" tint="-0.24994659260841701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  <color rgb="FF99FF66"/>
      <color rgb="FF66FF33"/>
      <color rgb="FF99FF33"/>
      <color rgb="FF00FF99"/>
      <color rgb="FF2EF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0868-7098-4CEF-9B20-C77BCE22653F}">
  <dimension ref="A1:BM29"/>
  <sheetViews>
    <sheetView view="pageLayout" topLeftCell="A4" zoomScaleNormal="100" workbookViewId="0">
      <selection activeCell="M23" sqref="M23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65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65" ht="15" customHeight="1" x14ac:dyDescent="0.3">
      <c r="A3" s="360" t="s">
        <v>5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</row>
    <row r="4" spans="1:65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65" x14ac:dyDescent="0.25">
      <c r="B5" s="361" t="s">
        <v>6</v>
      </c>
      <c r="C5" s="364" t="s">
        <v>7</v>
      </c>
      <c r="D5" s="349"/>
      <c r="E5" s="349"/>
      <c r="F5" s="349"/>
      <c r="G5" s="350" t="s">
        <v>8</v>
      </c>
      <c r="H5" s="349" t="s">
        <v>9</v>
      </c>
      <c r="I5" s="349"/>
      <c r="J5" s="349"/>
      <c r="K5" s="350" t="s">
        <v>10</v>
      </c>
      <c r="L5" s="349" t="s">
        <v>11</v>
      </c>
      <c r="M5" s="349"/>
      <c r="N5" s="349"/>
      <c r="O5" s="254"/>
      <c r="P5" s="349" t="s">
        <v>12</v>
      </c>
      <c r="Q5" s="349"/>
      <c r="R5" s="349"/>
      <c r="S5" s="349"/>
      <c r="T5" s="350" t="s">
        <v>13</v>
      </c>
      <c r="U5" s="349" t="s">
        <v>14</v>
      </c>
      <c r="V5" s="349"/>
      <c r="W5" s="349"/>
      <c r="X5" s="350" t="s">
        <v>15</v>
      </c>
      <c r="Y5" s="349" t="s">
        <v>16</v>
      </c>
      <c r="Z5" s="349"/>
      <c r="AA5" s="349"/>
      <c r="AB5" s="350" t="s">
        <v>17</v>
      </c>
      <c r="AC5" s="349" t="s">
        <v>18</v>
      </c>
      <c r="AD5" s="349"/>
      <c r="AE5" s="349"/>
      <c r="AF5" s="349"/>
      <c r="AG5" s="350" t="s">
        <v>19</v>
      </c>
      <c r="AH5" s="349" t="s">
        <v>20</v>
      </c>
      <c r="AI5" s="349"/>
      <c r="AJ5" s="349"/>
      <c r="AK5" s="350" t="s">
        <v>21</v>
      </c>
      <c r="AL5" s="349" t="s">
        <v>22</v>
      </c>
      <c r="AM5" s="349"/>
      <c r="AN5" s="349"/>
      <c r="AO5" s="349"/>
      <c r="AP5" s="349" t="s">
        <v>23</v>
      </c>
      <c r="AQ5" s="349"/>
      <c r="AR5" s="349"/>
      <c r="AS5" s="349"/>
      <c r="AT5" s="350" t="s">
        <v>24</v>
      </c>
      <c r="AU5" s="349" t="s">
        <v>25</v>
      </c>
      <c r="AV5" s="349"/>
      <c r="AW5" s="349"/>
      <c r="AX5" s="350" t="s">
        <v>26</v>
      </c>
      <c r="AY5" s="349" t="s">
        <v>27</v>
      </c>
      <c r="AZ5" s="349"/>
      <c r="BA5" s="349"/>
      <c r="BB5" s="365"/>
    </row>
    <row r="6" spans="1:65" ht="63" customHeight="1" x14ac:dyDescent="0.25">
      <c r="B6" s="362"/>
      <c r="C6" s="255" t="s">
        <v>28</v>
      </c>
      <c r="D6" s="256" t="s">
        <v>29</v>
      </c>
      <c r="E6" s="256" t="s">
        <v>30</v>
      </c>
      <c r="F6" s="256" t="s">
        <v>31</v>
      </c>
      <c r="G6" s="351"/>
      <c r="H6" s="256" t="s">
        <v>32</v>
      </c>
      <c r="I6" s="256" t="s">
        <v>33</v>
      </c>
      <c r="J6" s="256" t="s">
        <v>34</v>
      </c>
      <c r="K6" s="351"/>
      <c r="L6" s="256" t="s">
        <v>35</v>
      </c>
      <c r="M6" s="256" t="s">
        <v>36</v>
      </c>
      <c r="N6" s="256" t="s">
        <v>37</v>
      </c>
      <c r="O6" s="256" t="s">
        <v>38</v>
      </c>
      <c r="P6" s="256" t="s">
        <v>28</v>
      </c>
      <c r="Q6" s="256" t="s">
        <v>29</v>
      </c>
      <c r="R6" s="256" t="s">
        <v>30</v>
      </c>
      <c r="S6" s="256" t="s">
        <v>31</v>
      </c>
      <c r="T6" s="351"/>
      <c r="U6" s="256" t="s">
        <v>39</v>
      </c>
      <c r="V6" s="256" t="s">
        <v>40</v>
      </c>
      <c r="W6" s="256" t="s">
        <v>41</v>
      </c>
      <c r="X6" s="351"/>
      <c r="Y6" s="256" t="s">
        <v>42</v>
      </c>
      <c r="Z6" s="256" t="s">
        <v>43</v>
      </c>
      <c r="AA6" s="256" t="s">
        <v>44</v>
      </c>
      <c r="AB6" s="351"/>
      <c r="AC6" s="256" t="s">
        <v>42</v>
      </c>
      <c r="AD6" s="256" t="s">
        <v>43</v>
      </c>
      <c r="AE6" s="256" t="s">
        <v>44</v>
      </c>
      <c r="AF6" s="256" t="s">
        <v>45</v>
      </c>
      <c r="AG6" s="351"/>
      <c r="AH6" s="256" t="s">
        <v>32</v>
      </c>
      <c r="AI6" s="256" t="s">
        <v>33</v>
      </c>
      <c r="AJ6" s="256" t="s">
        <v>34</v>
      </c>
      <c r="AK6" s="351"/>
      <c r="AL6" s="256" t="s">
        <v>46</v>
      </c>
      <c r="AM6" s="256" t="s">
        <v>47</v>
      </c>
      <c r="AN6" s="256" t="s">
        <v>48</v>
      </c>
      <c r="AO6" s="256" t="s">
        <v>49</v>
      </c>
      <c r="AP6" s="256" t="s">
        <v>28</v>
      </c>
      <c r="AQ6" s="256" t="s">
        <v>29</v>
      </c>
      <c r="AR6" s="256" t="s">
        <v>30</v>
      </c>
      <c r="AS6" s="256" t="s">
        <v>31</v>
      </c>
      <c r="AT6" s="351"/>
      <c r="AU6" s="256" t="s">
        <v>32</v>
      </c>
      <c r="AV6" s="256" t="s">
        <v>33</v>
      </c>
      <c r="AW6" s="256" t="s">
        <v>34</v>
      </c>
      <c r="AX6" s="351"/>
      <c r="AY6" s="256" t="s">
        <v>35</v>
      </c>
      <c r="AZ6" s="256" t="s">
        <v>36</v>
      </c>
      <c r="BA6" s="256" t="s">
        <v>37</v>
      </c>
      <c r="BB6" s="257" t="s">
        <v>50</v>
      </c>
    </row>
    <row r="7" spans="1:65" ht="15.75" thickBot="1" x14ac:dyDescent="0.3">
      <c r="B7" s="363"/>
      <c r="C7" s="300" t="s">
        <v>51</v>
      </c>
      <c r="D7" s="301" t="s">
        <v>52</v>
      </c>
      <c r="E7" s="301" t="s">
        <v>53</v>
      </c>
      <c r="F7" s="301" t="s">
        <v>54</v>
      </c>
      <c r="G7" s="301" t="s">
        <v>55</v>
      </c>
      <c r="H7" s="301" t="s">
        <v>56</v>
      </c>
      <c r="I7" s="301" t="s">
        <v>57</v>
      </c>
      <c r="J7" s="301" t="s">
        <v>58</v>
      </c>
      <c r="K7" s="301" t="s">
        <v>59</v>
      </c>
      <c r="L7" s="301" t="s">
        <v>60</v>
      </c>
      <c r="M7" s="301" t="s">
        <v>61</v>
      </c>
      <c r="N7" s="301" t="s">
        <v>62</v>
      </c>
      <c r="O7" s="301" t="s">
        <v>63</v>
      </c>
      <c r="P7" s="301" t="s">
        <v>64</v>
      </c>
      <c r="Q7" s="301" t="s">
        <v>65</v>
      </c>
      <c r="R7" s="301" t="s">
        <v>66</v>
      </c>
      <c r="S7" s="301" t="s">
        <v>67</v>
      </c>
      <c r="T7" s="301" t="s">
        <v>68</v>
      </c>
      <c r="U7" s="301" t="s">
        <v>69</v>
      </c>
      <c r="V7" s="301" t="s">
        <v>70</v>
      </c>
      <c r="W7" s="301" t="s">
        <v>71</v>
      </c>
      <c r="X7" s="301" t="s">
        <v>72</v>
      </c>
      <c r="Y7" s="301" t="s">
        <v>73</v>
      </c>
      <c r="Z7" s="301" t="s">
        <v>74</v>
      </c>
      <c r="AA7" s="301" t="s">
        <v>75</v>
      </c>
      <c r="AB7" s="301" t="s">
        <v>76</v>
      </c>
      <c r="AC7" s="301" t="s">
        <v>77</v>
      </c>
      <c r="AD7" s="301" t="s">
        <v>78</v>
      </c>
      <c r="AE7" s="301" t="s">
        <v>79</v>
      </c>
      <c r="AF7" s="301" t="s">
        <v>80</v>
      </c>
      <c r="AG7" s="301" t="s">
        <v>81</v>
      </c>
      <c r="AH7" s="301" t="s">
        <v>82</v>
      </c>
      <c r="AI7" s="301" t="s">
        <v>83</v>
      </c>
      <c r="AJ7" s="301" t="s">
        <v>84</v>
      </c>
      <c r="AK7" s="301" t="s">
        <v>85</v>
      </c>
      <c r="AL7" s="301" t="s">
        <v>86</v>
      </c>
      <c r="AM7" s="301" t="s">
        <v>87</v>
      </c>
      <c r="AN7" s="301" t="s">
        <v>88</v>
      </c>
      <c r="AO7" s="301" t="s">
        <v>89</v>
      </c>
      <c r="AP7" s="301" t="s">
        <v>90</v>
      </c>
      <c r="AQ7" s="301" t="s">
        <v>91</v>
      </c>
      <c r="AR7" s="301" t="s">
        <v>92</v>
      </c>
      <c r="AS7" s="301" t="s">
        <v>93</v>
      </c>
      <c r="AT7" s="301" t="s">
        <v>94</v>
      </c>
      <c r="AU7" s="301" t="s">
        <v>95</v>
      </c>
      <c r="AV7" s="301" t="s">
        <v>96</v>
      </c>
      <c r="AW7" s="301" t="s">
        <v>97</v>
      </c>
      <c r="AX7" s="301" t="s">
        <v>98</v>
      </c>
      <c r="AY7" s="301" t="s">
        <v>99</v>
      </c>
      <c r="AZ7" s="301" t="s">
        <v>100</v>
      </c>
      <c r="BA7" s="301" t="s">
        <v>101</v>
      </c>
      <c r="BB7" s="302" t="s">
        <v>102</v>
      </c>
    </row>
    <row r="8" spans="1:65" x14ac:dyDescent="0.25">
      <c r="B8" s="353" t="s">
        <v>103</v>
      </c>
      <c r="C8" s="303"/>
      <c r="D8" s="304"/>
      <c r="E8" s="304"/>
      <c r="F8" s="304"/>
      <c r="G8" s="305"/>
      <c r="H8" s="305"/>
      <c r="I8" s="305"/>
      <c r="J8" s="305"/>
      <c r="K8" s="305"/>
      <c r="L8" s="305"/>
      <c r="M8" s="305"/>
      <c r="N8" s="305"/>
      <c r="O8" s="306"/>
      <c r="P8" s="306"/>
      <c r="Q8" s="306"/>
      <c r="R8" s="306"/>
      <c r="S8" s="343" t="s">
        <v>149</v>
      </c>
      <c r="T8" s="307" t="s">
        <v>166</v>
      </c>
      <c r="U8" s="307" t="s">
        <v>166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32"/>
      <c r="AP8" s="318"/>
      <c r="AQ8" s="308" t="s">
        <v>299</v>
      </c>
      <c r="AR8" s="308" t="s">
        <v>299</v>
      </c>
      <c r="AS8" s="343" t="s">
        <v>149</v>
      </c>
      <c r="AT8" s="307" t="s">
        <v>166</v>
      </c>
      <c r="AU8" s="307" t="s">
        <v>166</v>
      </c>
      <c r="AV8" s="307" t="s">
        <v>166</v>
      </c>
      <c r="AW8" s="307" t="s">
        <v>166</v>
      </c>
      <c r="AX8" s="307" t="s">
        <v>166</v>
      </c>
      <c r="AY8" s="307" t="s">
        <v>166</v>
      </c>
      <c r="AZ8" s="307" t="s">
        <v>166</v>
      </c>
      <c r="BA8" s="307" t="s">
        <v>166</v>
      </c>
      <c r="BB8" s="309" t="s">
        <v>166</v>
      </c>
    </row>
    <row r="9" spans="1:65" x14ac:dyDescent="0.25">
      <c r="B9" s="354"/>
      <c r="C9" s="259"/>
      <c r="D9" s="260"/>
      <c r="E9" s="260"/>
      <c r="F9" s="260"/>
      <c r="G9" s="261"/>
      <c r="H9" s="261"/>
      <c r="I9" s="261"/>
      <c r="J9" s="261"/>
      <c r="K9" s="261"/>
      <c r="L9" s="261"/>
      <c r="M9" s="261"/>
      <c r="N9" s="261"/>
      <c r="O9" s="262"/>
      <c r="P9" s="262"/>
      <c r="Q9" s="262"/>
      <c r="R9" s="262"/>
      <c r="S9" s="265" t="s">
        <v>149</v>
      </c>
      <c r="T9" s="263" t="s">
        <v>166</v>
      </c>
      <c r="U9" s="263" t="s">
        <v>166</v>
      </c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333"/>
      <c r="AP9" s="269"/>
      <c r="AQ9" s="264" t="s">
        <v>299</v>
      </c>
      <c r="AR9" s="264" t="s">
        <v>299</v>
      </c>
      <c r="AS9" s="265" t="s">
        <v>149</v>
      </c>
      <c r="AT9" s="263" t="s">
        <v>166</v>
      </c>
      <c r="AU9" s="263" t="s">
        <v>166</v>
      </c>
      <c r="AV9" s="263" t="s">
        <v>166</v>
      </c>
      <c r="AW9" s="263" t="s">
        <v>166</v>
      </c>
      <c r="AX9" s="263" t="s">
        <v>166</v>
      </c>
      <c r="AY9" s="263" t="s">
        <v>166</v>
      </c>
      <c r="AZ9" s="263" t="s">
        <v>166</v>
      </c>
      <c r="BA9" s="263" t="s">
        <v>166</v>
      </c>
      <c r="BB9" s="310" t="s">
        <v>166</v>
      </c>
    </row>
    <row r="10" spans="1:65" x14ac:dyDescent="0.25">
      <c r="B10" s="354"/>
      <c r="C10" s="259"/>
      <c r="D10" s="260"/>
      <c r="E10" s="260"/>
      <c r="F10" s="260"/>
      <c r="G10" s="261"/>
      <c r="H10" s="261"/>
      <c r="I10" s="261"/>
      <c r="J10" s="261"/>
      <c r="K10" s="261"/>
      <c r="L10" s="261"/>
      <c r="M10" s="261"/>
      <c r="N10" s="261"/>
      <c r="O10" s="262"/>
      <c r="P10" s="262"/>
      <c r="Q10" s="262"/>
      <c r="R10" s="262"/>
      <c r="S10" s="265" t="s">
        <v>149</v>
      </c>
      <c r="T10" s="263" t="s">
        <v>166</v>
      </c>
      <c r="U10" s="263" t="s">
        <v>166</v>
      </c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333"/>
      <c r="AP10" s="269"/>
      <c r="AQ10" s="264" t="s">
        <v>299</v>
      </c>
      <c r="AR10" s="264" t="s">
        <v>299</v>
      </c>
      <c r="AS10" s="265" t="s">
        <v>149</v>
      </c>
      <c r="AT10" s="263" t="s">
        <v>166</v>
      </c>
      <c r="AU10" s="263" t="s">
        <v>166</v>
      </c>
      <c r="AV10" s="263" t="s">
        <v>166</v>
      </c>
      <c r="AW10" s="263" t="s">
        <v>166</v>
      </c>
      <c r="AX10" s="263" t="s">
        <v>166</v>
      </c>
      <c r="AY10" s="263" t="s">
        <v>166</v>
      </c>
      <c r="AZ10" s="263" t="s">
        <v>166</v>
      </c>
      <c r="BA10" s="263" t="s">
        <v>166</v>
      </c>
      <c r="BB10" s="310" t="s">
        <v>166</v>
      </c>
    </row>
    <row r="11" spans="1:65" x14ac:dyDescent="0.25">
      <c r="B11" s="354"/>
      <c r="C11" s="259"/>
      <c r="D11" s="260"/>
      <c r="E11" s="260"/>
      <c r="F11" s="260"/>
      <c r="G11" s="261"/>
      <c r="H11" s="261"/>
      <c r="I11" s="261"/>
      <c r="J11" s="261"/>
      <c r="K11" s="261"/>
      <c r="L11" s="261"/>
      <c r="M11" s="261"/>
      <c r="N11" s="261"/>
      <c r="O11" s="262"/>
      <c r="P11" s="262"/>
      <c r="Q11" s="262"/>
      <c r="R11" s="262"/>
      <c r="S11" s="265" t="s">
        <v>149</v>
      </c>
      <c r="T11" s="263" t="s">
        <v>166</v>
      </c>
      <c r="U11" s="263" t="s">
        <v>166</v>
      </c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9"/>
      <c r="AP11" s="269"/>
      <c r="AQ11" s="264" t="s">
        <v>299</v>
      </c>
      <c r="AR11" s="264" t="s">
        <v>299</v>
      </c>
      <c r="AS11" s="265" t="s">
        <v>149</v>
      </c>
      <c r="AT11" s="263" t="s">
        <v>166</v>
      </c>
      <c r="AU11" s="263" t="s">
        <v>166</v>
      </c>
      <c r="AV11" s="263" t="s">
        <v>166</v>
      </c>
      <c r="AW11" s="263" t="s">
        <v>166</v>
      </c>
      <c r="AX11" s="263" t="s">
        <v>166</v>
      </c>
      <c r="AY11" s="263" t="s">
        <v>166</v>
      </c>
      <c r="AZ11" s="263" t="s">
        <v>166</v>
      </c>
      <c r="BA11" s="263" t="s">
        <v>166</v>
      </c>
      <c r="BB11" s="310" t="s">
        <v>166</v>
      </c>
    </row>
    <row r="12" spans="1:65" x14ac:dyDescent="0.25">
      <c r="B12" s="354"/>
      <c r="C12" s="259"/>
      <c r="D12" s="260"/>
      <c r="E12" s="260"/>
      <c r="F12" s="260"/>
      <c r="G12" s="261"/>
      <c r="H12" s="261"/>
      <c r="I12" s="261"/>
      <c r="J12" s="261"/>
      <c r="K12" s="261"/>
      <c r="L12" s="261"/>
      <c r="M12" s="261"/>
      <c r="N12" s="261"/>
      <c r="O12" s="262"/>
      <c r="P12" s="262"/>
      <c r="Q12" s="262"/>
      <c r="R12" s="262"/>
      <c r="S12" s="265" t="s">
        <v>149</v>
      </c>
      <c r="T12" s="263" t="s">
        <v>166</v>
      </c>
      <c r="U12" s="263" t="s">
        <v>166</v>
      </c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9"/>
      <c r="AP12" s="269"/>
      <c r="AQ12" s="264" t="s">
        <v>299</v>
      </c>
      <c r="AR12" s="264" t="s">
        <v>299</v>
      </c>
      <c r="AS12" s="265" t="s">
        <v>149</v>
      </c>
      <c r="AT12" s="263" t="s">
        <v>166</v>
      </c>
      <c r="AU12" s="263" t="s">
        <v>166</v>
      </c>
      <c r="AV12" s="263" t="s">
        <v>166</v>
      </c>
      <c r="AW12" s="263" t="s">
        <v>166</v>
      </c>
      <c r="AX12" s="263" t="s">
        <v>166</v>
      </c>
      <c r="AY12" s="263" t="s">
        <v>166</v>
      </c>
      <c r="AZ12" s="263" t="s">
        <v>166</v>
      </c>
      <c r="BA12" s="263" t="s">
        <v>166</v>
      </c>
      <c r="BB12" s="310" t="s">
        <v>166</v>
      </c>
    </row>
    <row r="13" spans="1:65" ht="15.75" thickBot="1" x14ac:dyDescent="0.3">
      <c r="B13" s="355"/>
      <c r="C13" s="274"/>
      <c r="D13" s="311"/>
      <c r="E13" s="311"/>
      <c r="F13" s="311"/>
      <c r="G13" s="275"/>
      <c r="H13" s="275"/>
      <c r="I13" s="275"/>
      <c r="J13" s="275"/>
      <c r="K13" s="275"/>
      <c r="L13" s="275"/>
      <c r="M13" s="275"/>
      <c r="N13" s="275"/>
      <c r="O13" s="312"/>
      <c r="P13" s="312"/>
      <c r="Q13" s="312"/>
      <c r="R13" s="312"/>
      <c r="S13" s="313" t="s">
        <v>149</v>
      </c>
      <c r="T13" s="314" t="s">
        <v>166</v>
      </c>
      <c r="U13" s="314" t="s">
        <v>166</v>
      </c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334"/>
      <c r="AP13" s="334"/>
      <c r="AQ13" s="315" t="s">
        <v>299</v>
      </c>
      <c r="AR13" s="315" t="s">
        <v>299</v>
      </c>
      <c r="AS13" s="313" t="s">
        <v>149</v>
      </c>
      <c r="AT13" s="314" t="s">
        <v>166</v>
      </c>
      <c r="AU13" s="314" t="s">
        <v>166</v>
      </c>
      <c r="AV13" s="314" t="s">
        <v>166</v>
      </c>
      <c r="AW13" s="314" t="s">
        <v>166</v>
      </c>
      <c r="AX13" s="314" t="s">
        <v>166</v>
      </c>
      <c r="AY13" s="314" t="s">
        <v>166</v>
      </c>
      <c r="AZ13" s="314" t="s">
        <v>166</v>
      </c>
      <c r="BA13" s="314" t="s">
        <v>166</v>
      </c>
      <c r="BB13" s="316" t="s">
        <v>166</v>
      </c>
    </row>
    <row r="14" spans="1:65" ht="15" customHeight="1" x14ac:dyDescent="0.25">
      <c r="B14" s="347" t="s">
        <v>104</v>
      </c>
      <c r="C14" s="335"/>
      <c r="D14" s="336"/>
      <c r="E14" s="336"/>
      <c r="F14" s="336"/>
      <c r="G14" s="337"/>
      <c r="H14" s="337"/>
      <c r="I14" s="337"/>
      <c r="J14" s="337"/>
      <c r="K14" s="344" t="s">
        <v>292</v>
      </c>
      <c r="L14" s="344" t="s">
        <v>292</v>
      </c>
      <c r="M14" s="338" t="s">
        <v>299</v>
      </c>
      <c r="N14" s="338" t="s">
        <v>299</v>
      </c>
      <c r="O14" s="339" t="s">
        <v>296</v>
      </c>
      <c r="P14" s="339" t="s">
        <v>296</v>
      </c>
      <c r="Q14" s="339" t="s">
        <v>296</v>
      </c>
      <c r="R14" s="339" t="s">
        <v>296</v>
      </c>
      <c r="S14" s="343" t="s">
        <v>149</v>
      </c>
      <c r="T14" s="340" t="s">
        <v>166</v>
      </c>
      <c r="U14" s="340" t="s">
        <v>166</v>
      </c>
      <c r="V14" s="341"/>
      <c r="W14" s="341"/>
      <c r="X14" s="341"/>
      <c r="Y14" s="341"/>
      <c r="Z14" s="341"/>
      <c r="AA14" s="341"/>
      <c r="AB14" s="341"/>
      <c r="AC14" s="341"/>
      <c r="AD14" s="341"/>
      <c r="AE14" s="341"/>
      <c r="AF14" s="147"/>
      <c r="AG14" s="147"/>
      <c r="AH14" s="147"/>
      <c r="AI14" s="341"/>
      <c r="AJ14" s="341"/>
      <c r="AK14" s="341"/>
      <c r="AL14" s="341"/>
      <c r="AM14" s="341"/>
      <c r="AN14" s="341"/>
      <c r="AO14" s="147"/>
      <c r="AP14" s="338" t="s">
        <v>297</v>
      </c>
      <c r="AQ14" s="338" t="s">
        <v>298</v>
      </c>
      <c r="AR14" s="343" t="s">
        <v>149</v>
      </c>
      <c r="AS14" s="339" t="s">
        <v>293</v>
      </c>
      <c r="AT14" s="339" t="s">
        <v>293</v>
      </c>
      <c r="AU14" s="340" t="s">
        <v>166</v>
      </c>
      <c r="AV14" s="340" t="s">
        <v>166</v>
      </c>
      <c r="AW14" s="340" t="s">
        <v>166</v>
      </c>
      <c r="AX14" s="340" t="s">
        <v>166</v>
      </c>
      <c r="AY14" s="340" t="s">
        <v>166</v>
      </c>
      <c r="AZ14" s="340" t="s">
        <v>166</v>
      </c>
      <c r="BA14" s="340" t="s">
        <v>166</v>
      </c>
      <c r="BB14" s="342" t="s">
        <v>166</v>
      </c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</row>
    <row r="15" spans="1:65" ht="15" customHeight="1" x14ac:dyDescent="0.25">
      <c r="B15" s="347"/>
      <c r="C15" s="266"/>
      <c r="D15" s="267"/>
      <c r="E15" s="267"/>
      <c r="F15" s="267"/>
      <c r="G15" s="268"/>
      <c r="H15" s="268"/>
      <c r="I15" s="268"/>
      <c r="J15" s="268"/>
      <c r="K15" s="344" t="s">
        <v>292</v>
      </c>
      <c r="L15" s="344" t="s">
        <v>292</v>
      </c>
      <c r="M15" s="264" t="s">
        <v>299</v>
      </c>
      <c r="N15" s="264" t="s">
        <v>299</v>
      </c>
      <c r="O15" s="289" t="s">
        <v>296</v>
      </c>
      <c r="P15" s="289" t="s">
        <v>296</v>
      </c>
      <c r="Q15" s="289" t="s">
        <v>296</v>
      </c>
      <c r="R15" s="289" t="s">
        <v>296</v>
      </c>
      <c r="S15" s="265" t="s">
        <v>149</v>
      </c>
      <c r="T15" s="263" t="s">
        <v>166</v>
      </c>
      <c r="U15" s="263" t="s">
        <v>166</v>
      </c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12"/>
      <c r="AG15" s="12"/>
      <c r="AH15" s="12"/>
      <c r="AI15" s="261"/>
      <c r="AJ15" s="261"/>
      <c r="AK15" s="261"/>
      <c r="AL15" s="261"/>
      <c r="AM15" s="261"/>
      <c r="AN15" s="261"/>
      <c r="AO15" s="12"/>
      <c r="AP15" s="264" t="s">
        <v>297</v>
      </c>
      <c r="AQ15" s="264" t="s">
        <v>298</v>
      </c>
      <c r="AR15" s="265" t="s">
        <v>149</v>
      </c>
      <c r="AS15" s="289" t="s">
        <v>293</v>
      </c>
      <c r="AT15" s="289" t="s">
        <v>293</v>
      </c>
      <c r="AU15" s="263" t="s">
        <v>166</v>
      </c>
      <c r="AV15" s="263" t="s">
        <v>166</v>
      </c>
      <c r="AW15" s="263" t="s">
        <v>166</v>
      </c>
      <c r="AX15" s="263" t="s">
        <v>166</v>
      </c>
      <c r="AY15" s="263" t="s">
        <v>166</v>
      </c>
      <c r="AZ15" s="263" t="s">
        <v>166</v>
      </c>
      <c r="BA15" s="263" t="s">
        <v>166</v>
      </c>
      <c r="BB15" s="310" t="s">
        <v>166</v>
      </c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</row>
    <row r="16" spans="1:65" ht="15" customHeight="1" x14ac:dyDescent="0.25">
      <c r="B16" s="347"/>
      <c r="C16" s="266"/>
      <c r="D16" s="267"/>
      <c r="E16" s="267"/>
      <c r="F16" s="267"/>
      <c r="G16" s="268"/>
      <c r="H16" s="268"/>
      <c r="I16" s="268"/>
      <c r="J16" s="268"/>
      <c r="K16" s="344" t="s">
        <v>292</v>
      </c>
      <c r="L16" s="344" t="s">
        <v>292</v>
      </c>
      <c r="M16" s="264" t="s">
        <v>299</v>
      </c>
      <c r="N16" s="264" t="s">
        <v>299</v>
      </c>
      <c r="O16" s="289" t="s">
        <v>296</v>
      </c>
      <c r="P16" s="289" t="s">
        <v>296</v>
      </c>
      <c r="Q16" s="289" t="s">
        <v>296</v>
      </c>
      <c r="R16" s="289" t="s">
        <v>296</v>
      </c>
      <c r="S16" s="265" t="s">
        <v>149</v>
      </c>
      <c r="T16" s="263" t="s">
        <v>166</v>
      </c>
      <c r="U16" s="263" t="s">
        <v>166</v>
      </c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12"/>
      <c r="AG16" s="12"/>
      <c r="AH16" s="12"/>
      <c r="AI16" s="261"/>
      <c r="AJ16" s="261"/>
      <c r="AK16" s="261"/>
      <c r="AL16" s="261"/>
      <c r="AM16" s="261"/>
      <c r="AN16" s="261"/>
      <c r="AO16" s="12"/>
      <c r="AP16" s="264" t="s">
        <v>297</v>
      </c>
      <c r="AQ16" s="264" t="s">
        <v>298</v>
      </c>
      <c r="AR16" s="265" t="s">
        <v>149</v>
      </c>
      <c r="AS16" s="289" t="s">
        <v>293</v>
      </c>
      <c r="AT16" s="289" t="s">
        <v>293</v>
      </c>
      <c r="AU16" s="263" t="s">
        <v>166</v>
      </c>
      <c r="AV16" s="263" t="s">
        <v>166</v>
      </c>
      <c r="AW16" s="263" t="s">
        <v>166</v>
      </c>
      <c r="AX16" s="263" t="s">
        <v>166</v>
      </c>
      <c r="AY16" s="263" t="s">
        <v>166</v>
      </c>
      <c r="AZ16" s="263" t="s">
        <v>166</v>
      </c>
      <c r="BA16" s="263" t="s">
        <v>166</v>
      </c>
      <c r="BB16" s="310" t="s">
        <v>166</v>
      </c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</row>
    <row r="17" spans="1:65" ht="15" customHeight="1" x14ac:dyDescent="0.25">
      <c r="B17" s="347"/>
      <c r="C17" s="266"/>
      <c r="D17" s="267"/>
      <c r="E17" s="267"/>
      <c r="F17" s="267"/>
      <c r="G17" s="268"/>
      <c r="H17" s="268"/>
      <c r="I17" s="268"/>
      <c r="J17" s="268"/>
      <c r="K17" s="344" t="s">
        <v>292</v>
      </c>
      <c r="L17" s="344" t="s">
        <v>292</v>
      </c>
      <c r="M17" s="264" t="s">
        <v>299</v>
      </c>
      <c r="N17" s="264" t="s">
        <v>299</v>
      </c>
      <c r="O17" s="289" t="s">
        <v>296</v>
      </c>
      <c r="P17" s="289" t="s">
        <v>296</v>
      </c>
      <c r="Q17" s="289" t="s">
        <v>296</v>
      </c>
      <c r="R17" s="289" t="s">
        <v>296</v>
      </c>
      <c r="S17" s="265" t="s">
        <v>149</v>
      </c>
      <c r="T17" s="263" t="s">
        <v>166</v>
      </c>
      <c r="U17" s="263" t="s">
        <v>166</v>
      </c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12"/>
      <c r="AG17" s="12"/>
      <c r="AH17" s="12"/>
      <c r="AI17" s="261"/>
      <c r="AJ17" s="261"/>
      <c r="AK17" s="261"/>
      <c r="AL17" s="261"/>
      <c r="AM17" s="261"/>
      <c r="AN17" s="261"/>
      <c r="AO17" s="12"/>
      <c r="AP17" s="264" t="s">
        <v>297</v>
      </c>
      <c r="AQ17" s="264" t="s">
        <v>298</v>
      </c>
      <c r="AR17" s="265" t="s">
        <v>149</v>
      </c>
      <c r="AS17" s="289" t="s">
        <v>293</v>
      </c>
      <c r="AT17" s="289" t="s">
        <v>293</v>
      </c>
      <c r="AU17" s="263" t="s">
        <v>166</v>
      </c>
      <c r="AV17" s="263" t="s">
        <v>166</v>
      </c>
      <c r="AW17" s="263" t="s">
        <v>166</v>
      </c>
      <c r="AX17" s="263" t="s">
        <v>166</v>
      </c>
      <c r="AY17" s="263" t="s">
        <v>166</v>
      </c>
      <c r="AZ17" s="263" t="s">
        <v>166</v>
      </c>
      <c r="BA17" s="263" t="s">
        <v>166</v>
      </c>
      <c r="BB17" s="310" t="s">
        <v>166</v>
      </c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</row>
    <row r="18" spans="1:65" x14ac:dyDescent="0.25">
      <c r="B18" s="347"/>
      <c r="C18" s="271"/>
      <c r="D18" s="261"/>
      <c r="E18" s="261"/>
      <c r="F18" s="261"/>
      <c r="G18" s="261"/>
      <c r="H18" s="261"/>
      <c r="I18" s="261"/>
      <c r="J18" s="261"/>
      <c r="K18" s="344" t="s">
        <v>292</v>
      </c>
      <c r="L18" s="344" t="s">
        <v>292</v>
      </c>
      <c r="M18" s="264" t="s">
        <v>299</v>
      </c>
      <c r="N18" s="264" t="s">
        <v>299</v>
      </c>
      <c r="O18" s="289" t="s">
        <v>296</v>
      </c>
      <c r="P18" s="289" t="s">
        <v>296</v>
      </c>
      <c r="Q18" s="289" t="s">
        <v>296</v>
      </c>
      <c r="R18" s="289" t="s">
        <v>296</v>
      </c>
      <c r="S18" s="265" t="s">
        <v>149</v>
      </c>
      <c r="T18" s="263" t="s">
        <v>166</v>
      </c>
      <c r="U18" s="263" t="s">
        <v>166</v>
      </c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12"/>
      <c r="AG18" s="12"/>
      <c r="AH18" s="12"/>
      <c r="AI18" s="261"/>
      <c r="AJ18" s="261"/>
      <c r="AK18" s="261"/>
      <c r="AL18" s="261"/>
      <c r="AM18" s="261"/>
      <c r="AN18" s="261"/>
      <c r="AO18" s="12"/>
      <c r="AP18" s="264" t="s">
        <v>297</v>
      </c>
      <c r="AQ18" s="264" t="s">
        <v>298</v>
      </c>
      <c r="AR18" s="265" t="s">
        <v>149</v>
      </c>
      <c r="AS18" s="289" t="s">
        <v>293</v>
      </c>
      <c r="AT18" s="289" t="s">
        <v>293</v>
      </c>
      <c r="AU18" s="263" t="s">
        <v>166</v>
      </c>
      <c r="AV18" s="263" t="s">
        <v>166</v>
      </c>
      <c r="AW18" s="263" t="s">
        <v>166</v>
      </c>
      <c r="AX18" s="263" t="s">
        <v>166</v>
      </c>
      <c r="AY18" s="263" t="s">
        <v>166</v>
      </c>
      <c r="AZ18" s="263" t="s">
        <v>166</v>
      </c>
      <c r="BA18" s="263" t="s">
        <v>166</v>
      </c>
      <c r="BB18" s="310" t="s">
        <v>166</v>
      </c>
      <c r="BD18" s="272"/>
      <c r="BE18" s="273"/>
      <c r="BF18" s="273"/>
      <c r="BG18" s="272"/>
      <c r="BH18" s="273"/>
      <c r="BI18" s="273"/>
      <c r="BJ18" s="272"/>
      <c r="BK18" s="273"/>
      <c r="BL18" s="273"/>
      <c r="BM18" s="272"/>
    </row>
    <row r="19" spans="1:65" ht="15.75" customHeight="1" thickBot="1" x14ac:dyDescent="0.3">
      <c r="B19" s="348"/>
      <c r="C19" s="319"/>
      <c r="D19" s="275"/>
      <c r="E19" s="275"/>
      <c r="F19" s="275"/>
      <c r="G19" s="275"/>
      <c r="H19" s="275"/>
      <c r="I19" s="275"/>
      <c r="J19" s="275"/>
      <c r="K19" s="344" t="s">
        <v>292</v>
      </c>
      <c r="L19" s="344" t="s">
        <v>292</v>
      </c>
      <c r="M19" s="315" t="s">
        <v>299</v>
      </c>
      <c r="N19" s="315" t="s">
        <v>299</v>
      </c>
      <c r="O19" s="320" t="s">
        <v>296</v>
      </c>
      <c r="P19" s="320" t="s">
        <v>296</v>
      </c>
      <c r="Q19" s="320" t="s">
        <v>296</v>
      </c>
      <c r="R19" s="320" t="s">
        <v>296</v>
      </c>
      <c r="S19" s="313" t="s">
        <v>149</v>
      </c>
      <c r="T19" s="314" t="s">
        <v>166</v>
      </c>
      <c r="U19" s="314" t="s">
        <v>166</v>
      </c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321"/>
      <c r="AG19" s="321"/>
      <c r="AH19" s="321"/>
      <c r="AI19" s="275"/>
      <c r="AJ19" s="275"/>
      <c r="AK19" s="275"/>
      <c r="AL19" s="275"/>
      <c r="AM19" s="275"/>
      <c r="AN19" s="275"/>
      <c r="AO19" s="321"/>
      <c r="AP19" s="315" t="s">
        <v>297</v>
      </c>
      <c r="AQ19" s="315" t="s">
        <v>298</v>
      </c>
      <c r="AR19" s="313" t="s">
        <v>149</v>
      </c>
      <c r="AS19" s="320" t="s">
        <v>293</v>
      </c>
      <c r="AT19" s="320" t="s">
        <v>293</v>
      </c>
      <c r="AU19" s="314" t="s">
        <v>166</v>
      </c>
      <c r="AV19" s="314" t="s">
        <v>166</v>
      </c>
      <c r="AW19" s="314" t="s">
        <v>166</v>
      </c>
      <c r="AX19" s="314" t="s">
        <v>166</v>
      </c>
      <c r="AY19" s="314" t="s">
        <v>166</v>
      </c>
      <c r="AZ19" s="314" t="s">
        <v>166</v>
      </c>
      <c r="BA19" s="314" t="s">
        <v>166</v>
      </c>
      <c r="BB19" s="316" t="s">
        <v>166</v>
      </c>
      <c r="BD19" s="270"/>
      <c r="BE19" s="270"/>
      <c r="BF19" s="270"/>
      <c r="BG19" s="270"/>
      <c r="BH19" s="273"/>
      <c r="BI19" s="273"/>
      <c r="BJ19" s="272"/>
      <c r="BK19" s="273"/>
      <c r="BL19" s="273"/>
      <c r="BM19" s="272"/>
    </row>
    <row r="20" spans="1:65" ht="15.75" customHeight="1" x14ac:dyDescent="0.25">
      <c r="B20" s="346" t="s">
        <v>105</v>
      </c>
      <c r="C20" s="322"/>
      <c r="D20" s="323"/>
      <c r="E20" s="323"/>
      <c r="F20" s="323"/>
      <c r="G20" s="323"/>
      <c r="H20" s="323"/>
      <c r="I20" s="323"/>
      <c r="J20" s="323"/>
      <c r="K20" s="324"/>
      <c r="L20" s="324"/>
      <c r="M20" s="325"/>
      <c r="N20" s="317" t="s">
        <v>293</v>
      </c>
      <c r="O20" s="317" t="s">
        <v>293</v>
      </c>
      <c r="P20" s="317" t="s">
        <v>293</v>
      </c>
      <c r="Q20" s="317" t="s">
        <v>293</v>
      </c>
      <c r="R20" s="317" t="s">
        <v>293</v>
      </c>
      <c r="S20" s="343" t="s">
        <v>149</v>
      </c>
      <c r="T20" s="307" t="s">
        <v>166</v>
      </c>
      <c r="U20" s="307" t="s">
        <v>166</v>
      </c>
      <c r="V20" s="323"/>
      <c r="W20" s="323"/>
      <c r="X20" s="323"/>
      <c r="Y20" s="323"/>
      <c r="Z20" s="323"/>
      <c r="AA20" s="323"/>
      <c r="AB20" s="317" t="s">
        <v>294</v>
      </c>
      <c r="AC20" s="317" t="s">
        <v>294</v>
      </c>
      <c r="AD20" s="317" t="s">
        <v>294</v>
      </c>
      <c r="AE20" s="317" t="s">
        <v>294</v>
      </c>
      <c r="AF20" s="317" t="s">
        <v>294</v>
      </c>
      <c r="AG20" s="317" t="s">
        <v>295</v>
      </c>
      <c r="AH20" s="317" t="s">
        <v>295</v>
      </c>
      <c r="AI20" s="317" t="s">
        <v>295</v>
      </c>
      <c r="AJ20" s="317" t="s">
        <v>295</v>
      </c>
      <c r="AK20" s="317" t="s">
        <v>295</v>
      </c>
      <c r="AL20" s="317" t="s">
        <v>295</v>
      </c>
      <c r="AM20" s="343" t="s">
        <v>149</v>
      </c>
      <c r="AN20" s="326" t="s">
        <v>169</v>
      </c>
      <c r="AO20" s="326" t="s">
        <v>169</v>
      </c>
      <c r="AP20" s="326" t="s">
        <v>169</v>
      </c>
      <c r="AQ20" s="326" t="s">
        <v>169</v>
      </c>
      <c r="AR20" s="326" t="s">
        <v>169</v>
      </c>
      <c r="AS20" s="326" t="s">
        <v>169</v>
      </c>
      <c r="AT20" s="327" t="s">
        <v>106</v>
      </c>
      <c r="AU20" s="327" t="s">
        <v>106</v>
      </c>
      <c r="AV20" s="327" t="s">
        <v>106</v>
      </c>
      <c r="AW20" s="327" t="s">
        <v>106</v>
      </c>
      <c r="AX20" s="327" t="s">
        <v>106</v>
      </c>
      <c r="AY20" s="327" t="s">
        <v>106</v>
      </c>
      <c r="AZ20" s="327" t="s">
        <v>106</v>
      </c>
      <c r="BA20" s="327" t="s">
        <v>106</v>
      </c>
      <c r="BB20" s="328" t="s">
        <v>106</v>
      </c>
      <c r="BD20" s="270"/>
      <c r="BE20" s="270"/>
      <c r="BF20" s="270"/>
      <c r="BG20" s="270"/>
      <c r="BH20" s="273"/>
      <c r="BI20" s="273"/>
      <c r="BJ20" s="272"/>
      <c r="BK20" s="273"/>
      <c r="BL20" s="273"/>
      <c r="BM20" s="272"/>
    </row>
    <row r="21" spans="1:65" ht="15.75" customHeight="1" x14ac:dyDescent="0.25">
      <c r="B21" s="347"/>
      <c r="C21" s="291"/>
      <c r="D21" s="292"/>
      <c r="E21" s="292"/>
      <c r="F21" s="292"/>
      <c r="G21" s="292"/>
      <c r="H21" s="292"/>
      <c r="I21" s="292"/>
      <c r="J21" s="292"/>
      <c r="K21" s="293"/>
      <c r="L21" s="293"/>
      <c r="M21" s="294"/>
      <c r="N21" s="289" t="s">
        <v>293</v>
      </c>
      <c r="O21" s="289" t="s">
        <v>293</v>
      </c>
      <c r="P21" s="289" t="s">
        <v>293</v>
      </c>
      <c r="Q21" s="289" t="s">
        <v>293</v>
      </c>
      <c r="R21" s="289" t="s">
        <v>293</v>
      </c>
      <c r="S21" s="265" t="s">
        <v>149</v>
      </c>
      <c r="T21" s="263" t="s">
        <v>166</v>
      </c>
      <c r="U21" s="263" t="s">
        <v>166</v>
      </c>
      <c r="V21" s="292"/>
      <c r="W21" s="292"/>
      <c r="X21" s="292"/>
      <c r="Y21" s="292"/>
      <c r="Z21" s="292"/>
      <c r="AA21" s="292"/>
      <c r="AB21" s="289" t="s">
        <v>294</v>
      </c>
      <c r="AC21" s="289" t="s">
        <v>294</v>
      </c>
      <c r="AD21" s="289" t="s">
        <v>294</v>
      </c>
      <c r="AE21" s="289" t="s">
        <v>294</v>
      </c>
      <c r="AF21" s="289" t="s">
        <v>294</v>
      </c>
      <c r="AG21" s="289" t="s">
        <v>295</v>
      </c>
      <c r="AH21" s="289" t="s">
        <v>295</v>
      </c>
      <c r="AI21" s="289" t="s">
        <v>295</v>
      </c>
      <c r="AJ21" s="289" t="s">
        <v>295</v>
      </c>
      <c r="AK21" s="289" t="s">
        <v>295</v>
      </c>
      <c r="AL21" s="289" t="s">
        <v>295</v>
      </c>
      <c r="AM21" s="265" t="s">
        <v>149</v>
      </c>
      <c r="AN21" s="297" t="s">
        <v>169</v>
      </c>
      <c r="AO21" s="297" t="s">
        <v>169</v>
      </c>
      <c r="AP21" s="297" t="s">
        <v>169</v>
      </c>
      <c r="AQ21" s="297" t="s">
        <v>169</v>
      </c>
      <c r="AR21" s="297" t="s">
        <v>169</v>
      </c>
      <c r="AS21" s="297" t="s">
        <v>169</v>
      </c>
      <c r="AT21" s="295" t="s">
        <v>106</v>
      </c>
      <c r="AU21" s="295" t="s">
        <v>106</v>
      </c>
      <c r="AV21" s="295" t="s">
        <v>106</v>
      </c>
      <c r="AW21" s="295" t="s">
        <v>106</v>
      </c>
      <c r="AX21" s="295" t="s">
        <v>106</v>
      </c>
      <c r="AY21" s="295" t="s">
        <v>106</v>
      </c>
      <c r="AZ21" s="295" t="s">
        <v>106</v>
      </c>
      <c r="BA21" s="295" t="s">
        <v>106</v>
      </c>
      <c r="BB21" s="329" t="s">
        <v>106</v>
      </c>
      <c r="BD21" s="270"/>
      <c r="BE21" s="270"/>
      <c r="BF21" s="270"/>
      <c r="BG21" s="270"/>
      <c r="BH21" s="273"/>
      <c r="BI21" s="273"/>
      <c r="BJ21" s="272"/>
      <c r="BK21" s="273"/>
      <c r="BL21" s="273"/>
      <c r="BM21" s="272"/>
    </row>
    <row r="22" spans="1:65" ht="15.75" customHeight="1" x14ac:dyDescent="0.25">
      <c r="B22" s="347"/>
      <c r="C22" s="291"/>
      <c r="D22" s="292"/>
      <c r="E22" s="292"/>
      <c r="F22" s="292"/>
      <c r="G22" s="292"/>
      <c r="H22" s="292"/>
      <c r="I22" s="292"/>
      <c r="J22" s="292"/>
      <c r="K22" s="293"/>
      <c r="L22" s="293"/>
      <c r="M22" s="294"/>
      <c r="N22" s="289" t="s">
        <v>293</v>
      </c>
      <c r="O22" s="289" t="s">
        <v>293</v>
      </c>
      <c r="P22" s="289" t="s">
        <v>293</v>
      </c>
      <c r="Q22" s="289" t="s">
        <v>293</v>
      </c>
      <c r="R22" s="289" t="s">
        <v>293</v>
      </c>
      <c r="S22" s="265" t="s">
        <v>149</v>
      </c>
      <c r="T22" s="263" t="s">
        <v>166</v>
      </c>
      <c r="U22" s="263" t="s">
        <v>166</v>
      </c>
      <c r="V22" s="292"/>
      <c r="W22" s="292"/>
      <c r="X22" s="292"/>
      <c r="Y22" s="292"/>
      <c r="Z22" s="292"/>
      <c r="AA22" s="292"/>
      <c r="AB22" s="289" t="s">
        <v>294</v>
      </c>
      <c r="AC22" s="289" t="s">
        <v>294</v>
      </c>
      <c r="AD22" s="289" t="s">
        <v>294</v>
      </c>
      <c r="AE22" s="289" t="s">
        <v>294</v>
      </c>
      <c r="AF22" s="289" t="s">
        <v>294</v>
      </c>
      <c r="AG22" s="289" t="s">
        <v>295</v>
      </c>
      <c r="AH22" s="289" t="s">
        <v>295</v>
      </c>
      <c r="AI22" s="289" t="s">
        <v>295</v>
      </c>
      <c r="AJ22" s="289" t="s">
        <v>295</v>
      </c>
      <c r="AK22" s="289" t="s">
        <v>295</v>
      </c>
      <c r="AL22" s="289" t="s">
        <v>295</v>
      </c>
      <c r="AM22" s="265" t="s">
        <v>149</v>
      </c>
      <c r="AN22" s="297" t="s">
        <v>169</v>
      </c>
      <c r="AO22" s="297" t="s">
        <v>169</v>
      </c>
      <c r="AP22" s="297" t="s">
        <v>169</v>
      </c>
      <c r="AQ22" s="297" t="s">
        <v>169</v>
      </c>
      <c r="AR22" s="297" t="s">
        <v>169</v>
      </c>
      <c r="AS22" s="297" t="s">
        <v>169</v>
      </c>
      <c r="AT22" s="295" t="s">
        <v>106</v>
      </c>
      <c r="AU22" s="295" t="s">
        <v>106</v>
      </c>
      <c r="AV22" s="295" t="s">
        <v>106</v>
      </c>
      <c r="AW22" s="295" t="s">
        <v>106</v>
      </c>
      <c r="AX22" s="295" t="s">
        <v>106</v>
      </c>
      <c r="AY22" s="295" t="s">
        <v>106</v>
      </c>
      <c r="AZ22" s="295" t="s">
        <v>106</v>
      </c>
      <c r="BA22" s="295" t="s">
        <v>106</v>
      </c>
      <c r="BB22" s="329" t="s">
        <v>106</v>
      </c>
      <c r="BD22" s="270"/>
      <c r="BE22" s="270"/>
      <c r="BF22" s="270"/>
      <c r="BG22" s="270"/>
      <c r="BH22" s="273"/>
      <c r="BI22" s="273"/>
      <c r="BJ22" s="272"/>
      <c r="BK22" s="273"/>
      <c r="BL22" s="273"/>
      <c r="BM22" s="272"/>
    </row>
    <row r="23" spans="1:65" ht="15.75" customHeight="1" x14ac:dyDescent="0.25">
      <c r="B23" s="347"/>
      <c r="C23" s="291"/>
      <c r="D23" s="292"/>
      <c r="E23" s="292"/>
      <c r="F23" s="292"/>
      <c r="G23" s="292"/>
      <c r="H23" s="292"/>
      <c r="I23" s="292"/>
      <c r="J23" s="292"/>
      <c r="K23" s="293"/>
      <c r="L23" s="293"/>
      <c r="M23" s="294"/>
      <c r="N23" s="289" t="s">
        <v>293</v>
      </c>
      <c r="O23" s="289" t="s">
        <v>293</v>
      </c>
      <c r="P23" s="289" t="s">
        <v>293</v>
      </c>
      <c r="Q23" s="289" t="s">
        <v>293</v>
      </c>
      <c r="R23" s="289" t="s">
        <v>293</v>
      </c>
      <c r="S23" s="265" t="s">
        <v>149</v>
      </c>
      <c r="T23" s="263" t="s">
        <v>166</v>
      </c>
      <c r="U23" s="263" t="s">
        <v>166</v>
      </c>
      <c r="V23" s="292"/>
      <c r="W23" s="292"/>
      <c r="X23" s="292"/>
      <c r="Y23" s="292"/>
      <c r="Z23" s="292"/>
      <c r="AA23" s="292"/>
      <c r="AB23" s="289" t="s">
        <v>294</v>
      </c>
      <c r="AC23" s="289" t="s">
        <v>294</v>
      </c>
      <c r="AD23" s="289" t="s">
        <v>294</v>
      </c>
      <c r="AE23" s="289" t="s">
        <v>294</v>
      </c>
      <c r="AF23" s="289" t="s">
        <v>294</v>
      </c>
      <c r="AG23" s="289" t="s">
        <v>295</v>
      </c>
      <c r="AH23" s="289" t="s">
        <v>295</v>
      </c>
      <c r="AI23" s="289" t="s">
        <v>295</v>
      </c>
      <c r="AJ23" s="289" t="s">
        <v>295</v>
      </c>
      <c r="AK23" s="289" t="s">
        <v>295</v>
      </c>
      <c r="AL23" s="289" t="s">
        <v>295</v>
      </c>
      <c r="AM23" s="265" t="s">
        <v>149</v>
      </c>
      <c r="AN23" s="297" t="s">
        <v>169</v>
      </c>
      <c r="AO23" s="297" t="s">
        <v>169</v>
      </c>
      <c r="AP23" s="297" t="s">
        <v>169</v>
      </c>
      <c r="AQ23" s="297" t="s">
        <v>169</v>
      </c>
      <c r="AR23" s="297" t="s">
        <v>169</v>
      </c>
      <c r="AS23" s="297" t="s">
        <v>169</v>
      </c>
      <c r="AT23" s="295" t="s">
        <v>106</v>
      </c>
      <c r="AU23" s="295" t="s">
        <v>106</v>
      </c>
      <c r="AV23" s="295" t="s">
        <v>106</v>
      </c>
      <c r="AW23" s="295" t="s">
        <v>106</v>
      </c>
      <c r="AX23" s="295" t="s">
        <v>106</v>
      </c>
      <c r="AY23" s="295" t="s">
        <v>106</v>
      </c>
      <c r="AZ23" s="295" t="s">
        <v>106</v>
      </c>
      <c r="BA23" s="295" t="s">
        <v>106</v>
      </c>
      <c r="BB23" s="329" t="s">
        <v>106</v>
      </c>
      <c r="BD23" s="270"/>
      <c r="BE23" s="270"/>
      <c r="BF23" s="270"/>
      <c r="BG23" s="270"/>
      <c r="BH23" s="273"/>
      <c r="BI23" s="273"/>
      <c r="BJ23" s="272"/>
      <c r="BK23" s="273"/>
      <c r="BL23" s="273"/>
      <c r="BM23" s="272"/>
    </row>
    <row r="24" spans="1:65" ht="15.75" customHeight="1" x14ac:dyDescent="0.25">
      <c r="B24" s="347"/>
      <c r="C24" s="291"/>
      <c r="D24" s="292"/>
      <c r="E24" s="292"/>
      <c r="F24" s="292"/>
      <c r="G24" s="292"/>
      <c r="H24" s="292"/>
      <c r="I24" s="292"/>
      <c r="J24" s="292"/>
      <c r="K24" s="293"/>
      <c r="L24" s="293"/>
      <c r="M24" s="294"/>
      <c r="N24" s="289" t="s">
        <v>293</v>
      </c>
      <c r="O24" s="289" t="s">
        <v>293</v>
      </c>
      <c r="P24" s="289" t="s">
        <v>293</v>
      </c>
      <c r="Q24" s="289" t="s">
        <v>293</v>
      </c>
      <c r="R24" s="289" t="s">
        <v>293</v>
      </c>
      <c r="S24" s="265" t="s">
        <v>149</v>
      </c>
      <c r="T24" s="263" t="s">
        <v>166</v>
      </c>
      <c r="U24" s="263" t="s">
        <v>166</v>
      </c>
      <c r="V24" s="292"/>
      <c r="W24" s="292"/>
      <c r="X24" s="292"/>
      <c r="Y24" s="292"/>
      <c r="Z24" s="292"/>
      <c r="AA24" s="292"/>
      <c r="AB24" s="289" t="s">
        <v>294</v>
      </c>
      <c r="AC24" s="289" t="s">
        <v>294</v>
      </c>
      <c r="AD24" s="289" t="s">
        <v>294</v>
      </c>
      <c r="AE24" s="289" t="s">
        <v>294</v>
      </c>
      <c r="AF24" s="289" t="s">
        <v>294</v>
      </c>
      <c r="AG24" s="289" t="s">
        <v>295</v>
      </c>
      <c r="AH24" s="289" t="s">
        <v>295</v>
      </c>
      <c r="AI24" s="289" t="s">
        <v>295</v>
      </c>
      <c r="AJ24" s="289" t="s">
        <v>295</v>
      </c>
      <c r="AK24" s="289" t="s">
        <v>295</v>
      </c>
      <c r="AL24" s="289" t="s">
        <v>295</v>
      </c>
      <c r="AM24" s="265" t="s">
        <v>149</v>
      </c>
      <c r="AN24" s="297" t="s">
        <v>169</v>
      </c>
      <c r="AO24" s="297" t="s">
        <v>169</v>
      </c>
      <c r="AP24" s="297" t="s">
        <v>169</v>
      </c>
      <c r="AQ24" s="297" t="s">
        <v>169</v>
      </c>
      <c r="AR24" s="297" t="s">
        <v>169</v>
      </c>
      <c r="AS24" s="297" t="s">
        <v>169</v>
      </c>
      <c r="AT24" s="295" t="s">
        <v>106</v>
      </c>
      <c r="AU24" s="295" t="s">
        <v>106</v>
      </c>
      <c r="AV24" s="295" t="s">
        <v>106</v>
      </c>
      <c r="AW24" s="295" t="s">
        <v>106</v>
      </c>
      <c r="AX24" s="295" t="s">
        <v>106</v>
      </c>
      <c r="AY24" s="295" t="s">
        <v>106</v>
      </c>
      <c r="AZ24" s="295" t="s">
        <v>106</v>
      </c>
      <c r="BA24" s="295" t="s">
        <v>106</v>
      </c>
      <c r="BB24" s="329" t="s">
        <v>106</v>
      </c>
      <c r="BD24" s="270"/>
      <c r="BE24" s="270"/>
      <c r="BF24" s="270"/>
      <c r="BG24" s="270"/>
      <c r="BH24" s="273"/>
      <c r="BI24" s="273"/>
      <c r="BJ24" s="272"/>
      <c r="BK24" s="273"/>
      <c r="BL24" s="273"/>
      <c r="BM24" s="272"/>
    </row>
    <row r="25" spans="1:65" ht="15.75" customHeight="1" thickBot="1" x14ac:dyDescent="0.3">
      <c r="B25" s="348"/>
      <c r="C25" s="274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320" t="s">
        <v>293</v>
      </c>
      <c r="O25" s="320" t="s">
        <v>293</v>
      </c>
      <c r="P25" s="320" t="s">
        <v>293</v>
      </c>
      <c r="Q25" s="320" t="s">
        <v>293</v>
      </c>
      <c r="R25" s="320" t="s">
        <v>293</v>
      </c>
      <c r="S25" s="313" t="s">
        <v>149</v>
      </c>
      <c r="T25" s="314" t="s">
        <v>166</v>
      </c>
      <c r="U25" s="314" t="s">
        <v>166</v>
      </c>
      <c r="V25" s="275"/>
      <c r="W25" s="275"/>
      <c r="X25" s="275"/>
      <c r="Y25" s="275"/>
      <c r="Z25" s="275"/>
      <c r="AA25" s="275"/>
      <c r="AB25" s="320" t="s">
        <v>294</v>
      </c>
      <c r="AC25" s="320" t="s">
        <v>294</v>
      </c>
      <c r="AD25" s="320" t="s">
        <v>294</v>
      </c>
      <c r="AE25" s="320" t="s">
        <v>294</v>
      </c>
      <c r="AF25" s="320" t="s">
        <v>294</v>
      </c>
      <c r="AG25" s="320" t="s">
        <v>295</v>
      </c>
      <c r="AH25" s="320" t="s">
        <v>295</v>
      </c>
      <c r="AI25" s="320" t="s">
        <v>295</v>
      </c>
      <c r="AJ25" s="320" t="s">
        <v>295</v>
      </c>
      <c r="AK25" s="320" t="s">
        <v>295</v>
      </c>
      <c r="AL25" s="320" t="s">
        <v>295</v>
      </c>
      <c r="AM25" s="313" t="s">
        <v>149</v>
      </c>
      <c r="AN25" s="296" t="s">
        <v>169</v>
      </c>
      <c r="AO25" s="296" t="s">
        <v>169</v>
      </c>
      <c r="AP25" s="296" t="s">
        <v>169</v>
      </c>
      <c r="AQ25" s="296" t="s">
        <v>169</v>
      </c>
      <c r="AR25" s="296" t="s">
        <v>169</v>
      </c>
      <c r="AS25" s="296" t="s">
        <v>169</v>
      </c>
      <c r="AT25" s="330" t="s">
        <v>106</v>
      </c>
      <c r="AU25" s="330" t="s">
        <v>106</v>
      </c>
      <c r="AV25" s="330" t="s">
        <v>106</v>
      </c>
      <c r="AW25" s="330" t="s">
        <v>106</v>
      </c>
      <c r="AX25" s="330" t="s">
        <v>106</v>
      </c>
      <c r="AY25" s="330" t="s">
        <v>106</v>
      </c>
      <c r="AZ25" s="330" t="s">
        <v>106</v>
      </c>
      <c r="BA25" s="330" t="s">
        <v>106</v>
      </c>
      <c r="BB25" s="331" t="s">
        <v>106</v>
      </c>
      <c r="BC25" s="276"/>
      <c r="BD25" s="272"/>
      <c r="BE25" s="273"/>
      <c r="BF25" s="273"/>
      <c r="BG25" s="272"/>
      <c r="BH25" s="273"/>
      <c r="BI25" s="273"/>
      <c r="BJ25" s="272"/>
      <c r="BK25" s="273"/>
      <c r="BL25" s="273"/>
      <c r="BM25" s="272"/>
    </row>
    <row r="26" spans="1:65" ht="15.75" x14ac:dyDescent="0.25">
      <c r="A26" s="5"/>
      <c r="BC26" s="277"/>
      <c r="BD26" s="272"/>
      <c r="BE26" s="273"/>
      <c r="BF26" s="273"/>
      <c r="BG26" s="272"/>
      <c r="BH26" s="273"/>
      <c r="BI26" s="273"/>
      <c r="BJ26" s="272"/>
      <c r="BK26" s="273"/>
      <c r="BL26" s="273"/>
      <c r="BM26" s="272"/>
    </row>
    <row r="27" spans="1:65" ht="15.75" x14ac:dyDescent="0.25">
      <c r="A27" s="2"/>
      <c r="B27" s="356" t="s">
        <v>107</v>
      </c>
      <c r="C27" s="356"/>
      <c r="D27" s="356"/>
      <c r="E27" s="356"/>
      <c r="F27" s="356"/>
      <c r="G27" s="356"/>
      <c r="H27" s="258"/>
      <c r="I27" s="357" t="s">
        <v>110</v>
      </c>
      <c r="J27" s="352"/>
      <c r="K27" s="352"/>
      <c r="L27" s="352"/>
      <c r="M27" s="352"/>
      <c r="N27" s="352"/>
      <c r="O27" s="352"/>
      <c r="P27" s="352"/>
      <c r="Q27" s="352"/>
      <c r="R27" s="352"/>
      <c r="S27" s="358"/>
      <c r="T27" s="278" t="s">
        <v>167</v>
      </c>
      <c r="U27" s="279"/>
      <c r="V27" s="352" t="s">
        <v>111</v>
      </c>
      <c r="W27" s="352"/>
      <c r="X27" s="352"/>
      <c r="Y27" s="352"/>
      <c r="Z27" s="352"/>
      <c r="AA27" s="352"/>
      <c r="AB27" s="352"/>
      <c r="AC27" s="276"/>
      <c r="AD27" s="276"/>
      <c r="AE27" s="280" t="s">
        <v>169</v>
      </c>
      <c r="AF27" s="281"/>
      <c r="AG27" s="359" t="s">
        <v>114</v>
      </c>
      <c r="AH27" s="359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276"/>
      <c r="AW27" s="276"/>
      <c r="AX27" s="276"/>
      <c r="AY27" s="276"/>
      <c r="AZ27" s="276"/>
      <c r="BA27" s="276"/>
      <c r="BB27" s="276"/>
      <c r="BC27" s="277"/>
      <c r="BD27" s="272"/>
      <c r="BE27" s="273"/>
      <c r="BF27" s="273"/>
      <c r="BG27" s="272"/>
      <c r="BH27" s="273"/>
      <c r="BI27" s="273"/>
      <c r="BJ27" s="272"/>
      <c r="BK27" s="273"/>
      <c r="BL27" s="273"/>
      <c r="BM27" s="272"/>
    </row>
    <row r="28" spans="1:65" ht="18.75" x14ac:dyDescent="0.25">
      <c r="A28" s="5"/>
      <c r="B28" s="282"/>
      <c r="C28" s="282"/>
      <c r="D28" s="282"/>
      <c r="E28" s="282"/>
      <c r="F28" s="282"/>
      <c r="G28" s="282"/>
      <c r="H28" s="283" t="s">
        <v>149</v>
      </c>
      <c r="I28" s="352" t="s">
        <v>108</v>
      </c>
      <c r="J28" s="352"/>
      <c r="K28" s="352"/>
      <c r="L28" s="352"/>
      <c r="M28" s="352"/>
      <c r="N28" s="352"/>
      <c r="O28" s="352"/>
      <c r="P28" s="352"/>
      <c r="Q28" s="352"/>
      <c r="R28" s="352"/>
      <c r="S28" s="282"/>
      <c r="T28" s="284" t="s">
        <v>168</v>
      </c>
      <c r="U28" s="282"/>
      <c r="V28" s="352" t="s">
        <v>112</v>
      </c>
      <c r="W28" s="352"/>
      <c r="X28" s="352"/>
      <c r="Y28" s="352"/>
      <c r="Z28" s="352"/>
      <c r="AA28" s="352"/>
      <c r="AB28" s="352"/>
      <c r="AC28" s="352"/>
      <c r="AD28" s="352"/>
      <c r="AE28" s="285" t="s">
        <v>166</v>
      </c>
      <c r="AF28" s="279"/>
      <c r="AG28" s="352" t="s">
        <v>109</v>
      </c>
      <c r="AH28" s="352"/>
      <c r="AI28" s="352"/>
      <c r="AJ28" s="352"/>
      <c r="AK28" s="352"/>
      <c r="AL28" s="352"/>
      <c r="AM28" s="352"/>
      <c r="AN28" s="352"/>
      <c r="AO28" s="352"/>
      <c r="AP28" s="352"/>
      <c r="AQ28" s="352"/>
      <c r="AR28" s="352"/>
      <c r="AS28" s="258" t="s">
        <v>170</v>
      </c>
      <c r="AT28" s="277" t="s">
        <v>291</v>
      </c>
      <c r="AU28" s="277"/>
      <c r="AV28" s="277"/>
      <c r="AW28" s="277"/>
      <c r="AX28" s="277"/>
      <c r="AY28" s="277"/>
      <c r="AZ28" s="277"/>
      <c r="BA28" s="277"/>
      <c r="BB28" s="277"/>
      <c r="BC28" s="286"/>
    </row>
    <row r="29" spans="1:65" x14ac:dyDescent="0.25"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11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11"/>
      <c r="AT29" s="282"/>
      <c r="AU29" s="282"/>
      <c r="AV29" s="282"/>
      <c r="AW29" s="282"/>
      <c r="AX29" s="282"/>
      <c r="AY29" s="282"/>
      <c r="AZ29" s="282"/>
      <c r="BA29" s="282"/>
      <c r="BB29" s="277"/>
    </row>
  </sheetData>
  <mergeCells count="33">
    <mergeCell ref="A3:BC3"/>
    <mergeCell ref="B5:B7"/>
    <mergeCell ref="C5:F5"/>
    <mergeCell ref="G5:G6"/>
    <mergeCell ref="H5:J5"/>
    <mergeCell ref="K5:K6"/>
    <mergeCell ref="L5:N5"/>
    <mergeCell ref="P5:S5"/>
    <mergeCell ref="T5:T6"/>
    <mergeCell ref="U5:W5"/>
    <mergeCell ref="AY5:BB5"/>
    <mergeCell ref="AX5:AX6"/>
    <mergeCell ref="X5:X6"/>
    <mergeCell ref="AG28:AR28"/>
    <mergeCell ref="AG27:AU27"/>
    <mergeCell ref="AK5:AK6"/>
    <mergeCell ref="AL5:AO5"/>
    <mergeCell ref="AP5:AS5"/>
    <mergeCell ref="AT5:AT6"/>
    <mergeCell ref="AU5:AW5"/>
    <mergeCell ref="AG5:AG6"/>
    <mergeCell ref="AH5:AJ5"/>
    <mergeCell ref="B20:B25"/>
    <mergeCell ref="Y5:AA5"/>
    <mergeCell ref="AB5:AB6"/>
    <mergeCell ref="I28:R28"/>
    <mergeCell ref="V28:AD28"/>
    <mergeCell ref="B8:B13"/>
    <mergeCell ref="B14:B19"/>
    <mergeCell ref="B27:G27"/>
    <mergeCell ref="I27:S27"/>
    <mergeCell ref="V27:AB27"/>
    <mergeCell ref="AC5:AF5"/>
  </mergeCells>
  <phoneticPr fontId="17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326-1236-4465-BF67-FAE73ECD3FCE}">
  <dimension ref="A1:AW34"/>
  <sheetViews>
    <sheetView view="pageLayout" topLeftCell="A4" zoomScaleNormal="100" workbookViewId="0">
      <selection activeCell="N27" sqref="N27"/>
    </sheetView>
  </sheetViews>
  <sheetFormatPr defaultColWidth="2.7109375" defaultRowHeight="15" x14ac:dyDescent="0.25"/>
  <sheetData>
    <row r="1" spans="1:49" ht="15" customHeight="1" x14ac:dyDescent="0.25">
      <c r="A1" s="368" t="s">
        <v>153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  <c r="AJ1" s="368"/>
      <c r="AK1" s="368"/>
      <c r="AL1" s="368"/>
      <c r="AM1" s="368"/>
      <c r="AN1" s="368"/>
      <c r="AO1" s="368"/>
      <c r="AP1" s="368"/>
      <c r="AQ1" s="368"/>
      <c r="AR1" s="368"/>
      <c r="AS1" s="368"/>
      <c r="AT1" s="368"/>
      <c r="AU1" s="368"/>
      <c r="AV1" s="368"/>
      <c r="AW1" s="368"/>
    </row>
    <row r="2" spans="1:49" ht="15" customHeight="1" x14ac:dyDescent="0.25">
      <c r="A2" s="369" t="s">
        <v>152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J2" s="369"/>
      <c r="AK2" s="369"/>
      <c r="AL2" s="369"/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</row>
    <row r="3" spans="1:49" ht="15" customHeight="1" x14ac:dyDescent="0.25">
      <c r="A3" s="370" t="s">
        <v>164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/>
      <c r="AV3" s="370"/>
      <c r="AW3" s="370"/>
    </row>
    <row r="4" spans="1:49" ht="15" customHeight="1" x14ac:dyDescent="0.25">
      <c r="A4" s="370"/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  <c r="AO4" s="370"/>
      <c r="AP4" s="370"/>
      <c r="AQ4" s="370"/>
      <c r="AR4" s="370"/>
      <c r="AS4" s="370"/>
      <c r="AT4" s="370"/>
      <c r="AU4" s="370"/>
      <c r="AV4" s="370"/>
      <c r="AW4" s="370"/>
    </row>
    <row r="5" spans="1:49" ht="11.25" customHeight="1" x14ac:dyDescent="0.25">
      <c r="A5" s="370"/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  <c r="Z5" s="370"/>
      <c r="AA5" s="370"/>
      <c r="AB5" s="370"/>
      <c r="AC5" s="370"/>
      <c r="AD5" s="370"/>
      <c r="AE5" s="370"/>
      <c r="AF5" s="370"/>
      <c r="AG5" s="370"/>
      <c r="AH5" s="370"/>
      <c r="AI5" s="370"/>
      <c r="AJ5" s="370"/>
      <c r="AK5" s="370"/>
      <c r="AL5" s="370"/>
      <c r="AM5" s="370"/>
      <c r="AN5" s="370"/>
      <c r="AO5" s="370"/>
      <c r="AP5" s="370"/>
      <c r="AQ5" s="370"/>
      <c r="AR5" s="370"/>
      <c r="AS5" s="370"/>
      <c r="AT5" s="370"/>
      <c r="AU5" s="370"/>
      <c r="AV5" s="370"/>
      <c r="AW5" s="370"/>
    </row>
    <row r="6" spans="1:49" ht="15.75" customHeight="1" x14ac:dyDescent="0.25">
      <c r="A6" s="370" t="s">
        <v>165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370"/>
      <c r="AF6" s="370"/>
      <c r="AG6" s="370"/>
      <c r="AH6" s="370"/>
      <c r="AI6" s="370"/>
      <c r="AJ6" s="370"/>
      <c r="AK6" s="370"/>
      <c r="AL6" s="370"/>
      <c r="AM6" s="370"/>
      <c r="AN6" s="370"/>
      <c r="AO6" s="370"/>
      <c r="AP6" s="370"/>
      <c r="AQ6" s="370"/>
      <c r="AR6" s="370"/>
      <c r="AS6" s="370"/>
      <c r="AT6" s="370"/>
      <c r="AU6" s="370"/>
      <c r="AV6" s="370"/>
      <c r="AW6" s="370"/>
    </row>
    <row r="7" spans="1:4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x14ac:dyDescent="0.25">
      <c r="AK8" s="372" t="s">
        <v>0</v>
      </c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</row>
    <row r="9" spans="1:49" x14ac:dyDescent="0.25">
      <c r="AK9" s="372" t="s">
        <v>1</v>
      </c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</row>
    <row r="10" spans="1:49" x14ac:dyDescent="0.25">
      <c r="AK10" s="372" t="s">
        <v>2</v>
      </c>
      <c r="AL10" s="372"/>
      <c r="AM10" s="372"/>
      <c r="AN10" s="372"/>
      <c r="AO10" s="372"/>
      <c r="AP10" s="372"/>
      <c r="AQ10" s="372"/>
      <c r="AR10" s="372"/>
      <c r="AS10" s="372"/>
      <c r="AT10" s="372"/>
      <c r="AU10" s="372"/>
      <c r="AV10" s="372"/>
      <c r="AW10" s="372"/>
    </row>
    <row r="11" spans="1:49" x14ac:dyDescent="0.25">
      <c r="AK11" s="372" t="s">
        <v>3</v>
      </c>
      <c r="AL11" s="372"/>
      <c r="AM11" s="372"/>
      <c r="AN11" s="372"/>
      <c r="AO11" s="372"/>
      <c r="AP11" s="372"/>
      <c r="AQ11" s="372"/>
      <c r="AR11" s="372"/>
      <c r="AS11" s="372"/>
      <c r="AT11" s="372"/>
      <c r="AU11" s="372"/>
      <c r="AV11" s="372"/>
      <c r="AW11" s="372"/>
    </row>
    <row r="12" spans="1:49" x14ac:dyDescent="0.25"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4" spans="1:49" ht="18.75" x14ac:dyDescent="0.3">
      <c r="A14" s="360" t="s">
        <v>4</v>
      </c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R14" s="360"/>
      <c r="S14" s="360"/>
      <c r="T14" s="360"/>
      <c r="U14" s="360"/>
      <c r="V14" s="360"/>
      <c r="W14" s="360"/>
      <c r="X14" s="360"/>
      <c r="Y14" s="360"/>
      <c r="Z14" s="360"/>
      <c r="AA14" s="360"/>
      <c r="AB14" s="360"/>
      <c r="AC14" s="360"/>
      <c r="AD14" s="360"/>
      <c r="AE14" s="360"/>
      <c r="AF14" s="360"/>
      <c r="AG14" s="360"/>
      <c r="AH14" s="360"/>
      <c r="AI14" s="360"/>
      <c r="AJ14" s="360"/>
      <c r="AK14" s="360"/>
      <c r="AL14" s="360"/>
      <c r="AM14" s="360"/>
      <c r="AN14" s="360"/>
      <c r="AO14" s="360"/>
      <c r="AP14" s="360"/>
      <c r="AQ14" s="360"/>
      <c r="AR14" s="360"/>
      <c r="AS14" s="360"/>
      <c r="AT14" s="360"/>
      <c r="AU14" s="360"/>
      <c r="AV14" s="360"/>
      <c r="AW14" s="360"/>
    </row>
    <row r="15" spans="1:49" ht="15.75" customHeight="1" x14ac:dyDescent="0.25">
      <c r="A15" s="371" t="s">
        <v>151</v>
      </c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1"/>
      <c r="Y15" s="371"/>
      <c r="Z15" s="371"/>
      <c r="AA15" s="371"/>
      <c r="AB15" s="371"/>
      <c r="AC15" s="371"/>
      <c r="AD15" s="371"/>
      <c r="AE15" s="371"/>
      <c r="AF15" s="371"/>
      <c r="AG15" s="371"/>
      <c r="AH15" s="371"/>
      <c r="AI15" s="371"/>
      <c r="AJ15" s="371"/>
      <c r="AK15" s="371"/>
      <c r="AL15" s="371"/>
      <c r="AM15" s="371"/>
      <c r="AN15" s="371"/>
      <c r="AO15" s="371"/>
      <c r="AP15" s="371"/>
      <c r="AQ15" s="371"/>
      <c r="AR15" s="371"/>
      <c r="AS15" s="371"/>
      <c r="AT15" s="371"/>
      <c r="AU15" s="371"/>
      <c r="AV15" s="371"/>
      <c r="AW15" s="371"/>
    </row>
    <row r="16" spans="1:49" ht="15.75" x14ac:dyDescent="0.25">
      <c r="A16" s="371" t="s">
        <v>158</v>
      </c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1"/>
      <c r="U16" s="371"/>
      <c r="V16" s="371"/>
      <c r="W16" s="371"/>
      <c r="X16" s="371"/>
      <c r="Y16" s="371"/>
      <c r="Z16" s="371"/>
      <c r="AA16" s="371"/>
      <c r="AB16" s="371"/>
      <c r="AC16" s="371"/>
      <c r="AD16" s="371"/>
      <c r="AE16" s="371"/>
      <c r="AF16" s="371"/>
      <c r="AG16" s="371"/>
      <c r="AH16" s="371"/>
      <c r="AI16" s="371"/>
      <c r="AJ16" s="371"/>
      <c r="AK16" s="371"/>
      <c r="AL16" s="371"/>
      <c r="AM16" s="371"/>
      <c r="AN16" s="371"/>
      <c r="AO16" s="371"/>
      <c r="AP16" s="371"/>
      <c r="AQ16" s="371"/>
      <c r="AR16" s="371"/>
      <c r="AS16" s="371"/>
      <c r="AT16" s="371"/>
      <c r="AU16" s="371"/>
      <c r="AV16" s="371"/>
      <c r="AW16" s="371"/>
    </row>
    <row r="17" spans="1:49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9" spans="1:49" ht="15.75" x14ac:dyDescent="0.25">
      <c r="A19" s="373" t="s">
        <v>154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"/>
      <c r="M19" s="3"/>
      <c r="N19" s="367" t="s">
        <v>155</v>
      </c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6"/>
      <c r="AR19" s="6"/>
      <c r="AS19" s="6"/>
      <c r="AT19" s="6"/>
      <c r="AU19" s="6"/>
      <c r="AV19" s="6"/>
      <c r="AW19" s="6"/>
    </row>
    <row r="20" spans="1:49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</row>
    <row r="21" spans="1:49" ht="15.75" x14ac:dyDescent="0.25">
      <c r="A21" s="373" t="s">
        <v>156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15"/>
      <c r="M21" s="15"/>
      <c r="N21" s="367" t="s">
        <v>157</v>
      </c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367"/>
      <c r="AB21" s="367"/>
      <c r="AC21" s="367"/>
      <c r="AD21" s="367"/>
      <c r="AE21" s="367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</row>
    <row r="22" spans="1:49" ht="15.75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9" ht="15.75" x14ac:dyDescent="0.25">
      <c r="A23" s="14" t="s">
        <v>159</v>
      </c>
      <c r="B23" s="14"/>
      <c r="C23" s="14"/>
      <c r="D23" s="14"/>
      <c r="E23" s="14"/>
      <c r="F23" s="14"/>
      <c r="G23" s="14"/>
      <c r="H23" s="14"/>
      <c r="I23" s="14"/>
      <c r="J23" s="16"/>
      <c r="K23" s="16"/>
      <c r="L23" s="15"/>
      <c r="M23" s="15"/>
      <c r="N23" s="367" t="s">
        <v>289</v>
      </c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</row>
    <row r="24" spans="1:49" ht="15.75" x14ac:dyDescent="0.25">
      <c r="A24" s="373" t="s">
        <v>160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15"/>
      <c r="M24" s="15"/>
      <c r="N24" s="367" t="s">
        <v>290</v>
      </c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</row>
    <row r="25" spans="1:49" ht="15.7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9" ht="15.75" x14ac:dyDescent="0.25">
      <c r="A26" s="373" t="s">
        <v>161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15"/>
      <c r="M26" s="15"/>
      <c r="N26" s="367" t="s">
        <v>316</v>
      </c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</row>
    <row r="27" spans="1:49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5"/>
      <c r="M27" s="1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9" ht="15.75" x14ac:dyDescent="0.25">
      <c r="A28" s="373" t="s">
        <v>162</v>
      </c>
      <c r="B28" s="373"/>
      <c r="C28" s="373"/>
      <c r="D28" s="373"/>
      <c r="E28" s="373"/>
      <c r="F28" s="373"/>
      <c r="G28" s="373"/>
      <c r="H28" s="373"/>
      <c r="I28" s="373"/>
      <c r="J28" s="373"/>
      <c r="K28" s="373"/>
      <c r="L28" s="15"/>
      <c r="M28" s="15"/>
      <c r="N28" s="367" t="s">
        <v>163</v>
      </c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</row>
    <row r="30" spans="1:49" ht="15.75" customHeight="1" x14ac:dyDescent="0.25">
      <c r="A30" s="366" t="s">
        <v>313</v>
      </c>
      <c r="B30" s="366"/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6"/>
      <c r="U30" s="366"/>
      <c r="V30" s="366"/>
      <c r="W30" s="366"/>
      <c r="X30" s="366"/>
      <c r="Y30" s="366"/>
      <c r="Z30" s="366"/>
      <c r="AA30" s="366"/>
      <c r="AB30" s="366"/>
      <c r="AC30" s="366"/>
      <c r="AD30" s="366"/>
      <c r="AE30" s="366"/>
      <c r="AF30" s="366"/>
      <c r="AG30" s="366"/>
      <c r="AH30" s="366"/>
      <c r="AI30" s="366"/>
      <c r="AJ30" s="366"/>
      <c r="AK30" s="366"/>
      <c r="AL30" s="366"/>
      <c r="AM30" s="366"/>
      <c r="AN30" s="366"/>
      <c r="AO30" s="366"/>
      <c r="AP30" s="366"/>
      <c r="AQ30" s="366"/>
      <c r="AR30" s="366"/>
      <c r="AS30" s="366"/>
      <c r="AT30" s="366"/>
      <c r="AU30" s="366"/>
      <c r="AV30" s="366"/>
      <c r="AW30" s="366"/>
    </row>
    <row r="31" spans="1:49" ht="15" customHeight="1" x14ac:dyDescent="0.25">
      <c r="A31" s="366" t="s">
        <v>314</v>
      </c>
      <c r="B31" s="366"/>
      <c r="C31" s="366"/>
      <c r="D31" s="366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6"/>
      <c r="AC31" s="366"/>
      <c r="AD31" s="366"/>
      <c r="AE31" s="366"/>
      <c r="AF31" s="366"/>
      <c r="AG31" s="366"/>
      <c r="AH31" s="366"/>
      <c r="AI31" s="366"/>
      <c r="AJ31" s="366"/>
      <c r="AK31" s="366"/>
      <c r="AL31" s="366"/>
      <c r="AM31" s="366"/>
      <c r="AN31" s="366"/>
      <c r="AO31" s="366"/>
      <c r="AP31" s="366"/>
      <c r="AQ31" s="366"/>
      <c r="AR31" s="366"/>
      <c r="AS31" s="366"/>
      <c r="AT31" s="366"/>
      <c r="AU31" s="366"/>
      <c r="AV31" s="366"/>
      <c r="AW31" s="366"/>
    </row>
    <row r="32" spans="1:49" x14ac:dyDescent="0.25">
      <c r="A32" s="366"/>
      <c r="B32" s="366"/>
      <c r="C32" s="366"/>
      <c r="D32" s="366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6"/>
      <c r="S32" s="366"/>
      <c r="T32" s="366"/>
      <c r="U32" s="366"/>
      <c r="V32" s="366"/>
      <c r="W32" s="366"/>
      <c r="X32" s="366"/>
      <c r="Y32" s="366"/>
      <c r="Z32" s="366"/>
      <c r="AA32" s="366"/>
      <c r="AB32" s="366"/>
      <c r="AC32" s="366"/>
      <c r="AD32" s="366"/>
      <c r="AE32" s="366"/>
      <c r="AF32" s="366"/>
      <c r="AG32" s="366"/>
      <c r="AH32" s="366"/>
      <c r="AI32" s="366"/>
      <c r="AJ32" s="366"/>
      <c r="AK32" s="366"/>
      <c r="AL32" s="366"/>
      <c r="AM32" s="366"/>
      <c r="AN32" s="366"/>
      <c r="AO32" s="366"/>
      <c r="AP32" s="366"/>
      <c r="AQ32" s="366"/>
      <c r="AR32" s="366"/>
      <c r="AS32" s="366"/>
      <c r="AT32" s="366"/>
      <c r="AU32" s="366"/>
      <c r="AV32" s="366"/>
      <c r="AW32" s="366"/>
    </row>
    <row r="33" spans="1:49" x14ac:dyDescent="0.25">
      <c r="A33" s="366"/>
      <c r="B33" s="366"/>
      <c r="C33" s="366"/>
      <c r="D33" s="366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6"/>
      <c r="AC33" s="366"/>
      <c r="AD33" s="366"/>
      <c r="AE33" s="366"/>
      <c r="AF33" s="366"/>
      <c r="AG33" s="366"/>
      <c r="AH33" s="366"/>
      <c r="AI33" s="366"/>
      <c r="AJ33" s="366"/>
      <c r="AK33" s="366"/>
      <c r="AL33" s="366"/>
      <c r="AM33" s="366"/>
      <c r="AN33" s="366"/>
      <c r="AO33" s="366"/>
      <c r="AP33" s="366"/>
      <c r="AQ33" s="366"/>
      <c r="AR33" s="366"/>
      <c r="AS33" s="366"/>
      <c r="AT33" s="366"/>
      <c r="AU33" s="366"/>
      <c r="AV33" s="366"/>
      <c r="AW33" s="366"/>
    </row>
    <row r="34" spans="1:49" ht="15.75" x14ac:dyDescent="0.25">
      <c r="A34" s="366" t="s">
        <v>315</v>
      </c>
      <c r="B34" s="366"/>
      <c r="C34" s="366"/>
      <c r="D34" s="366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366"/>
      <c r="W34" s="366"/>
      <c r="X34" s="366"/>
      <c r="Y34" s="366"/>
      <c r="Z34" s="366"/>
      <c r="AA34" s="366"/>
      <c r="AB34" s="366"/>
      <c r="AC34" s="366"/>
      <c r="AD34" s="366"/>
      <c r="AE34" s="366"/>
      <c r="AF34" s="366"/>
      <c r="AG34" s="366"/>
      <c r="AH34" s="366"/>
      <c r="AI34" s="366"/>
      <c r="AJ34" s="366"/>
      <c r="AK34" s="366"/>
      <c r="AL34" s="366"/>
      <c r="AM34" s="366"/>
      <c r="AN34" s="366"/>
      <c r="AO34" s="366"/>
      <c r="AP34" s="366"/>
      <c r="AQ34" s="366"/>
      <c r="AR34" s="366"/>
      <c r="AS34" s="366"/>
      <c r="AT34" s="366"/>
      <c r="AU34" s="366"/>
      <c r="AV34" s="366"/>
      <c r="AW34" s="366"/>
    </row>
  </sheetData>
  <mergeCells count="25">
    <mergeCell ref="A21:K21"/>
    <mergeCell ref="A19:K19"/>
    <mergeCell ref="N19:AP19"/>
    <mergeCell ref="N23:AP23"/>
    <mergeCell ref="N24:AP24"/>
    <mergeCell ref="N28:AP28"/>
    <mergeCell ref="A28:K28"/>
    <mergeCell ref="A26:K26"/>
    <mergeCell ref="A24:K24"/>
    <mergeCell ref="A30:AW30"/>
    <mergeCell ref="A31:AW33"/>
    <mergeCell ref="A34:AW34"/>
    <mergeCell ref="N26:AP26"/>
    <mergeCell ref="A1:AW1"/>
    <mergeCell ref="A2:AW2"/>
    <mergeCell ref="A6:AW6"/>
    <mergeCell ref="A3:AW5"/>
    <mergeCell ref="A15:AW15"/>
    <mergeCell ref="A14:AW14"/>
    <mergeCell ref="AK8:AW8"/>
    <mergeCell ref="AK9:AW9"/>
    <mergeCell ref="AK10:AW10"/>
    <mergeCell ref="AK11:AW11"/>
    <mergeCell ref="A16:AW16"/>
    <mergeCell ref="N21:AP21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3B26-D583-467F-835E-7ECB4C95D19E}">
  <dimension ref="A1:BM29"/>
  <sheetViews>
    <sheetView view="pageLayout" zoomScaleNormal="100" workbookViewId="0">
      <selection activeCell="AM8" sqref="AM8:AS8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393" t="s">
        <v>121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  <c r="AM1" s="393"/>
      <c r="AN1" s="393"/>
      <c r="AO1" s="393"/>
      <c r="AP1" s="393"/>
      <c r="AQ1" s="393"/>
      <c r="AR1" s="393"/>
      <c r="AS1" s="393"/>
      <c r="AT1" s="393"/>
      <c r="AU1" s="393"/>
      <c r="AV1" s="393"/>
      <c r="AW1" s="393"/>
      <c r="AX1" s="393"/>
      <c r="AY1" s="393"/>
      <c r="AZ1" s="393"/>
      <c r="BA1" s="393"/>
      <c r="BB1" s="393"/>
      <c r="BC1" s="393"/>
    </row>
    <row r="2" spans="1:65" ht="1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65" ht="15" customHeight="1" x14ac:dyDescent="0.25">
      <c r="B3" s="364" t="s">
        <v>6</v>
      </c>
      <c r="C3" s="13" t="s">
        <v>122</v>
      </c>
      <c r="D3" s="13"/>
      <c r="E3" s="13"/>
      <c r="F3" s="13"/>
      <c r="G3" s="13"/>
      <c r="H3" s="13"/>
      <c r="I3" s="13"/>
      <c r="J3" s="13"/>
      <c r="K3" s="13"/>
      <c r="L3" s="13"/>
      <c r="M3" s="395" t="s">
        <v>111</v>
      </c>
      <c r="N3" s="395"/>
      <c r="O3" s="395"/>
      <c r="P3" s="395"/>
      <c r="Q3" s="395"/>
      <c r="R3" s="397" t="s">
        <v>112</v>
      </c>
      <c r="S3" s="398"/>
      <c r="T3" s="398"/>
      <c r="U3" s="398"/>
      <c r="V3" s="398"/>
      <c r="W3" s="398"/>
      <c r="X3" s="399"/>
      <c r="Y3" s="397" t="s">
        <v>113</v>
      </c>
      <c r="Z3" s="398"/>
      <c r="AA3" s="398"/>
      <c r="AB3" s="398"/>
      <c r="AC3" s="398"/>
      <c r="AD3" s="398"/>
      <c r="AE3" s="399"/>
      <c r="AF3" s="397" t="s">
        <v>115</v>
      </c>
      <c r="AG3" s="398"/>
      <c r="AH3" s="398"/>
      <c r="AI3" s="398"/>
      <c r="AJ3" s="398"/>
      <c r="AK3" s="398"/>
      <c r="AL3" s="399"/>
      <c r="AM3" s="403" t="s">
        <v>114</v>
      </c>
      <c r="AN3" s="403"/>
      <c r="AO3" s="403"/>
      <c r="AP3" s="403"/>
      <c r="AQ3" s="403"/>
      <c r="AR3" s="403"/>
      <c r="AS3" s="403"/>
      <c r="AT3" s="395" t="s">
        <v>117</v>
      </c>
      <c r="AU3" s="395"/>
      <c r="AV3" s="395"/>
      <c r="AW3" s="395"/>
      <c r="AX3" s="395"/>
      <c r="AY3" s="395" t="s">
        <v>171</v>
      </c>
      <c r="AZ3" s="395"/>
      <c r="BA3" s="395"/>
      <c r="BB3" s="405"/>
    </row>
    <row r="4" spans="1:65" ht="15.75" customHeight="1" x14ac:dyDescent="0.25">
      <c r="B4" s="394"/>
      <c r="C4" s="388" t="s">
        <v>118</v>
      </c>
      <c r="D4" s="388"/>
      <c r="E4" s="388"/>
      <c r="F4" s="388"/>
      <c r="G4" s="388" t="s">
        <v>119</v>
      </c>
      <c r="H4" s="388"/>
      <c r="I4" s="388"/>
      <c r="J4" s="388" t="s">
        <v>120</v>
      </c>
      <c r="K4" s="388"/>
      <c r="L4" s="388"/>
      <c r="M4" s="396"/>
      <c r="N4" s="396"/>
      <c r="O4" s="396"/>
      <c r="P4" s="396"/>
      <c r="Q4" s="396"/>
      <c r="R4" s="400"/>
      <c r="S4" s="401"/>
      <c r="T4" s="401"/>
      <c r="U4" s="401"/>
      <c r="V4" s="401"/>
      <c r="W4" s="401"/>
      <c r="X4" s="402"/>
      <c r="Y4" s="400"/>
      <c r="Z4" s="401"/>
      <c r="AA4" s="401"/>
      <c r="AB4" s="401"/>
      <c r="AC4" s="401"/>
      <c r="AD4" s="401"/>
      <c r="AE4" s="402"/>
      <c r="AF4" s="400"/>
      <c r="AG4" s="401"/>
      <c r="AH4" s="401"/>
      <c r="AI4" s="401"/>
      <c r="AJ4" s="401"/>
      <c r="AK4" s="401"/>
      <c r="AL4" s="402"/>
      <c r="AM4" s="404"/>
      <c r="AN4" s="404"/>
      <c r="AO4" s="404"/>
      <c r="AP4" s="404"/>
      <c r="AQ4" s="404"/>
      <c r="AR4" s="404"/>
      <c r="AS4" s="404"/>
      <c r="AT4" s="396"/>
      <c r="AU4" s="396"/>
      <c r="AV4" s="396"/>
      <c r="AW4" s="396"/>
      <c r="AX4" s="396"/>
      <c r="AY4" s="396"/>
      <c r="AZ4" s="396"/>
      <c r="BA4" s="396"/>
      <c r="BB4" s="406"/>
    </row>
    <row r="5" spans="1:65" ht="15" customHeight="1" x14ac:dyDescent="0.25">
      <c r="B5" s="394"/>
      <c r="C5" s="388" t="s">
        <v>123</v>
      </c>
      <c r="D5" s="388"/>
      <c r="E5" s="388"/>
      <c r="F5" s="388"/>
      <c r="G5" s="388" t="s">
        <v>123</v>
      </c>
      <c r="H5" s="388"/>
      <c r="I5" s="388"/>
      <c r="J5" s="388" t="s">
        <v>123</v>
      </c>
      <c r="K5" s="388"/>
      <c r="L5" s="388"/>
      <c r="M5" s="389" t="s">
        <v>123</v>
      </c>
      <c r="N5" s="390"/>
      <c r="O5" s="390"/>
      <c r="P5" s="390"/>
      <c r="Q5" s="391"/>
      <c r="R5" s="389" t="s">
        <v>123</v>
      </c>
      <c r="S5" s="390"/>
      <c r="T5" s="390"/>
      <c r="U5" s="390"/>
      <c r="V5" s="390"/>
      <c r="W5" s="390"/>
      <c r="X5" s="391"/>
      <c r="Y5" s="389" t="s">
        <v>123</v>
      </c>
      <c r="Z5" s="390"/>
      <c r="AA5" s="390"/>
      <c r="AB5" s="390"/>
      <c r="AC5" s="390"/>
      <c r="AD5" s="390"/>
      <c r="AE5" s="391"/>
      <c r="AF5" s="389" t="s">
        <v>119</v>
      </c>
      <c r="AG5" s="390"/>
      <c r="AH5" s="390"/>
      <c r="AI5" s="390" t="s">
        <v>312</v>
      </c>
      <c r="AJ5" s="390"/>
      <c r="AK5" s="390"/>
      <c r="AL5" s="391"/>
      <c r="AM5" s="389" t="s">
        <v>123</v>
      </c>
      <c r="AN5" s="390"/>
      <c r="AO5" s="390"/>
      <c r="AP5" s="390"/>
      <c r="AQ5" s="390"/>
      <c r="AR5" s="390"/>
      <c r="AS5" s="391"/>
      <c r="AT5" s="389" t="s">
        <v>123</v>
      </c>
      <c r="AU5" s="390"/>
      <c r="AV5" s="390"/>
      <c r="AW5" s="390"/>
      <c r="AX5" s="391"/>
      <c r="AY5" s="389" t="s">
        <v>123</v>
      </c>
      <c r="AZ5" s="390"/>
      <c r="BA5" s="390"/>
      <c r="BB5" s="392"/>
    </row>
    <row r="6" spans="1:65" ht="14.25" customHeight="1" x14ac:dyDescent="0.25">
      <c r="B6" s="287" t="s">
        <v>103</v>
      </c>
      <c r="C6" s="380">
        <f>G6+J6</f>
        <v>37</v>
      </c>
      <c r="D6" s="381"/>
      <c r="E6" s="381"/>
      <c r="F6" s="382"/>
      <c r="G6" s="380">
        <v>16</v>
      </c>
      <c r="H6" s="378"/>
      <c r="I6" s="379"/>
      <c r="J6" s="380">
        <v>21</v>
      </c>
      <c r="K6" s="378"/>
      <c r="L6" s="379"/>
      <c r="M6" s="377">
        <v>2</v>
      </c>
      <c r="N6" s="378"/>
      <c r="O6" s="378"/>
      <c r="P6" s="378"/>
      <c r="Q6" s="379"/>
      <c r="R6" s="377">
        <v>0</v>
      </c>
      <c r="S6" s="378"/>
      <c r="T6" s="378"/>
      <c r="U6" s="378"/>
      <c r="V6" s="378"/>
      <c r="W6" s="378"/>
      <c r="X6" s="379"/>
      <c r="Y6" s="377">
        <v>0</v>
      </c>
      <c r="Z6" s="378"/>
      <c r="AA6" s="378"/>
      <c r="AB6" s="378"/>
      <c r="AC6" s="378"/>
      <c r="AD6" s="378"/>
      <c r="AE6" s="379"/>
      <c r="AF6" s="380">
        <v>1</v>
      </c>
      <c r="AG6" s="381"/>
      <c r="AH6" s="381"/>
      <c r="AI6" s="381">
        <v>1</v>
      </c>
      <c r="AJ6" s="381"/>
      <c r="AK6" s="381"/>
      <c r="AL6" s="382"/>
      <c r="AM6" s="377">
        <v>0</v>
      </c>
      <c r="AN6" s="378"/>
      <c r="AO6" s="378"/>
      <c r="AP6" s="378"/>
      <c r="AQ6" s="378"/>
      <c r="AR6" s="378"/>
      <c r="AS6" s="379"/>
      <c r="AT6" s="377">
        <v>11</v>
      </c>
      <c r="AU6" s="378"/>
      <c r="AV6" s="378"/>
      <c r="AW6" s="378"/>
      <c r="AX6" s="379"/>
      <c r="AY6" s="380">
        <f>C6+M6+R6+AF6+AM6+AT6+AI6</f>
        <v>52</v>
      </c>
      <c r="AZ6" s="381"/>
      <c r="BA6" s="381"/>
      <c r="BB6" s="387"/>
    </row>
    <row r="7" spans="1:65" ht="15" customHeight="1" x14ac:dyDescent="0.25">
      <c r="B7" s="287" t="s">
        <v>104</v>
      </c>
      <c r="C7" s="380">
        <f t="shared" ref="C7:C8" si="0">G7+J7</f>
        <v>28</v>
      </c>
      <c r="D7" s="381"/>
      <c r="E7" s="381"/>
      <c r="F7" s="382"/>
      <c r="G7" s="380">
        <v>8</v>
      </c>
      <c r="H7" s="378"/>
      <c r="I7" s="379"/>
      <c r="J7" s="380">
        <v>20</v>
      </c>
      <c r="K7" s="378"/>
      <c r="L7" s="379"/>
      <c r="M7" s="377">
        <v>6</v>
      </c>
      <c r="N7" s="378"/>
      <c r="O7" s="378"/>
      <c r="P7" s="378"/>
      <c r="Q7" s="379"/>
      <c r="R7" s="377">
        <v>6</v>
      </c>
      <c r="S7" s="378"/>
      <c r="T7" s="378"/>
      <c r="U7" s="378"/>
      <c r="V7" s="378"/>
      <c r="W7" s="378"/>
      <c r="X7" s="379"/>
      <c r="Y7" s="377">
        <v>0</v>
      </c>
      <c r="Z7" s="378"/>
      <c r="AA7" s="378"/>
      <c r="AB7" s="378"/>
      <c r="AC7" s="378"/>
      <c r="AD7" s="378"/>
      <c r="AE7" s="379"/>
      <c r="AF7" s="380">
        <v>1</v>
      </c>
      <c r="AG7" s="381"/>
      <c r="AH7" s="381"/>
      <c r="AI7" s="381">
        <v>1</v>
      </c>
      <c r="AJ7" s="381"/>
      <c r="AK7" s="381"/>
      <c r="AL7" s="382"/>
      <c r="AM7" s="377">
        <v>0</v>
      </c>
      <c r="AN7" s="378"/>
      <c r="AO7" s="378"/>
      <c r="AP7" s="378"/>
      <c r="AQ7" s="378"/>
      <c r="AR7" s="378"/>
      <c r="AS7" s="379"/>
      <c r="AT7" s="377">
        <v>10</v>
      </c>
      <c r="AU7" s="378"/>
      <c r="AV7" s="378"/>
      <c r="AW7" s="378"/>
      <c r="AX7" s="379"/>
      <c r="AY7" s="380">
        <f t="shared" ref="AY7:AY8" si="1">C7+M7+R7+AF7+AM7+AT7+AI7</f>
        <v>52</v>
      </c>
      <c r="AZ7" s="381"/>
      <c r="BA7" s="381"/>
      <c r="BB7" s="387"/>
    </row>
    <row r="8" spans="1:65" ht="15" customHeight="1" x14ac:dyDescent="0.25">
      <c r="B8" s="287" t="s">
        <v>105</v>
      </c>
      <c r="C8" s="380">
        <f t="shared" si="0"/>
        <v>17</v>
      </c>
      <c r="D8" s="381"/>
      <c r="E8" s="381"/>
      <c r="F8" s="382"/>
      <c r="G8" s="380">
        <v>11</v>
      </c>
      <c r="H8" s="378"/>
      <c r="I8" s="379"/>
      <c r="J8" s="380">
        <v>6</v>
      </c>
      <c r="K8" s="378"/>
      <c r="L8" s="379"/>
      <c r="M8" s="377">
        <v>0</v>
      </c>
      <c r="N8" s="378"/>
      <c r="O8" s="378"/>
      <c r="P8" s="378"/>
      <c r="Q8" s="379"/>
      <c r="R8" s="377">
        <v>16</v>
      </c>
      <c r="S8" s="378"/>
      <c r="T8" s="378"/>
      <c r="U8" s="378"/>
      <c r="V8" s="378"/>
      <c r="W8" s="378"/>
      <c r="X8" s="379"/>
      <c r="Y8" s="377">
        <v>0</v>
      </c>
      <c r="Z8" s="378"/>
      <c r="AA8" s="378"/>
      <c r="AB8" s="378"/>
      <c r="AC8" s="378"/>
      <c r="AD8" s="378"/>
      <c r="AE8" s="379"/>
      <c r="AF8" s="380">
        <v>1</v>
      </c>
      <c r="AG8" s="381"/>
      <c r="AH8" s="381"/>
      <c r="AI8" s="381">
        <v>1</v>
      </c>
      <c r="AJ8" s="381"/>
      <c r="AK8" s="381"/>
      <c r="AL8" s="382"/>
      <c r="AM8" s="377">
        <v>6</v>
      </c>
      <c r="AN8" s="378"/>
      <c r="AO8" s="378"/>
      <c r="AP8" s="378"/>
      <c r="AQ8" s="378"/>
      <c r="AR8" s="378"/>
      <c r="AS8" s="379"/>
      <c r="AT8" s="377">
        <v>2</v>
      </c>
      <c r="AU8" s="378"/>
      <c r="AV8" s="378"/>
      <c r="AW8" s="378"/>
      <c r="AX8" s="379"/>
      <c r="AY8" s="380">
        <f t="shared" si="1"/>
        <v>43</v>
      </c>
      <c r="AZ8" s="381"/>
      <c r="BA8" s="381"/>
      <c r="BB8" s="387"/>
    </row>
    <row r="9" spans="1:65" ht="15" customHeight="1" thickBot="1" x14ac:dyDescent="0.3">
      <c r="B9" s="288" t="s">
        <v>118</v>
      </c>
      <c r="C9" s="374">
        <f>G9+J9</f>
        <v>82</v>
      </c>
      <c r="D9" s="375"/>
      <c r="E9" s="375"/>
      <c r="F9" s="386"/>
      <c r="G9" s="374">
        <f>G6+G7+G8</f>
        <v>35</v>
      </c>
      <c r="H9" s="375"/>
      <c r="I9" s="386"/>
      <c r="J9" s="374">
        <f>J6+J7+J8</f>
        <v>47</v>
      </c>
      <c r="K9" s="375"/>
      <c r="L9" s="386"/>
      <c r="M9" s="383">
        <f>M6+M7+M8</f>
        <v>8</v>
      </c>
      <c r="N9" s="384"/>
      <c r="O9" s="384"/>
      <c r="P9" s="384"/>
      <c r="Q9" s="385"/>
      <c r="R9" s="383">
        <f>R6+R7+R8</f>
        <v>22</v>
      </c>
      <c r="S9" s="384"/>
      <c r="T9" s="384"/>
      <c r="U9" s="384"/>
      <c r="V9" s="384"/>
      <c r="W9" s="384"/>
      <c r="X9" s="385"/>
      <c r="Y9" s="383">
        <v>0</v>
      </c>
      <c r="Z9" s="384"/>
      <c r="AA9" s="384"/>
      <c r="AB9" s="384"/>
      <c r="AC9" s="384"/>
      <c r="AD9" s="384"/>
      <c r="AE9" s="385"/>
      <c r="AF9" s="374">
        <f>AF6+AF7+AF8</f>
        <v>3</v>
      </c>
      <c r="AG9" s="375"/>
      <c r="AH9" s="375"/>
      <c r="AI9" s="375">
        <f>AI6+AI7+AI8</f>
        <v>3</v>
      </c>
      <c r="AJ9" s="375"/>
      <c r="AK9" s="375"/>
      <c r="AL9" s="386"/>
      <c r="AM9" s="383">
        <f>AM6+AM7+AM8</f>
        <v>6</v>
      </c>
      <c r="AN9" s="384"/>
      <c r="AO9" s="384"/>
      <c r="AP9" s="384"/>
      <c r="AQ9" s="384"/>
      <c r="AR9" s="384"/>
      <c r="AS9" s="385"/>
      <c r="AT9" s="383">
        <f>AT6+AT7+AT8</f>
        <v>23</v>
      </c>
      <c r="AU9" s="384"/>
      <c r="AV9" s="384"/>
      <c r="AW9" s="384"/>
      <c r="AX9" s="385"/>
      <c r="AY9" s="374">
        <f>C9+M9+R9+AF9+AM9+AT9+AI9</f>
        <v>147</v>
      </c>
      <c r="AZ9" s="375"/>
      <c r="BA9" s="375"/>
      <c r="BB9" s="376"/>
    </row>
    <row r="10" spans="1:65" ht="15" customHeight="1" x14ac:dyDescent="0.25"/>
    <row r="11" spans="1:65" ht="15" customHeight="1" x14ac:dyDescent="0.25">
      <c r="A11" s="290"/>
      <c r="B11" s="290"/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290"/>
      <c r="BB11" s="290"/>
      <c r="BC11" s="290"/>
    </row>
    <row r="12" spans="1:65" ht="15" customHeight="1" x14ac:dyDescent="0.25">
      <c r="A12" s="290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290"/>
      <c r="AU12" s="290"/>
      <c r="AV12" s="290"/>
      <c r="AW12" s="290"/>
      <c r="AX12" s="290"/>
      <c r="AY12" s="290"/>
      <c r="AZ12" s="290"/>
      <c r="BA12" s="290"/>
      <c r="BB12" s="290"/>
      <c r="BC12" s="29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5" customHeight="1" x14ac:dyDescent="0.25">
      <c r="A13" s="290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0"/>
      <c r="BB13" s="290"/>
      <c r="BC13" s="290"/>
      <c r="BD13" s="7"/>
      <c r="BE13" s="9"/>
      <c r="BF13" s="9"/>
      <c r="BG13" s="7"/>
      <c r="BH13" s="9"/>
      <c r="BI13" s="9"/>
      <c r="BJ13" s="7"/>
      <c r="BK13" s="9"/>
      <c r="BL13" s="9"/>
      <c r="BM13" s="7"/>
    </row>
    <row r="14" spans="1:65" ht="15.75" customHeight="1" x14ac:dyDescent="0.25">
      <c r="A14" s="290"/>
      <c r="B14" s="290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290"/>
      <c r="AU14" s="290"/>
      <c r="AV14" s="290"/>
      <c r="AW14" s="290"/>
      <c r="AX14" s="290"/>
      <c r="AY14" s="290"/>
      <c r="AZ14" s="290"/>
      <c r="BA14" s="290"/>
      <c r="BB14" s="290"/>
      <c r="BC14" s="290"/>
      <c r="BD14" s="10"/>
      <c r="BE14" s="10"/>
      <c r="BF14" s="10"/>
      <c r="BG14" s="10"/>
      <c r="BH14" s="9"/>
      <c r="BI14" s="9"/>
      <c r="BJ14" s="7"/>
      <c r="BK14" s="9"/>
      <c r="BL14" s="9"/>
      <c r="BM14" s="7"/>
    </row>
    <row r="15" spans="1:65" ht="15.75" customHeight="1" x14ac:dyDescent="0.25">
      <c r="A15" s="290"/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290"/>
      <c r="AU15" s="290"/>
      <c r="AV15" s="290"/>
      <c r="AW15" s="290"/>
      <c r="AX15" s="290"/>
      <c r="AY15" s="290"/>
      <c r="AZ15" s="290"/>
      <c r="BA15" s="290"/>
      <c r="BB15" s="290"/>
      <c r="BC15" s="290"/>
      <c r="BD15" s="7"/>
      <c r="BE15" s="9"/>
      <c r="BF15" s="9"/>
      <c r="BG15" s="7"/>
      <c r="BH15" s="9"/>
      <c r="BI15" s="9"/>
      <c r="BJ15" s="7"/>
      <c r="BK15" s="9"/>
      <c r="BL15" s="9"/>
      <c r="BM15" s="7"/>
    </row>
    <row r="16" spans="1:65" ht="15.75" customHeight="1" x14ac:dyDescent="0.25">
      <c r="A16" s="290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  <c r="BB16" s="290"/>
      <c r="BC16" s="290"/>
      <c r="BD16" s="7"/>
      <c r="BE16" s="9"/>
      <c r="BF16" s="9"/>
      <c r="BG16" s="7"/>
      <c r="BH16" s="9"/>
      <c r="BI16" s="9"/>
      <c r="BJ16" s="7"/>
      <c r="BK16" s="9"/>
      <c r="BL16" s="9"/>
      <c r="BM16" s="7"/>
    </row>
    <row r="17" spans="1:65" ht="15.75" customHeight="1" x14ac:dyDescent="0.25">
      <c r="A17" s="290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290"/>
      <c r="AU17" s="290"/>
      <c r="AV17" s="290"/>
      <c r="AW17" s="290"/>
      <c r="AX17" s="290"/>
      <c r="AY17" s="290"/>
      <c r="AZ17" s="290"/>
      <c r="BA17" s="290"/>
      <c r="BB17" s="290"/>
      <c r="BC17" s="290"/>
      <c r="BD17" s="7"/>
      <c r="BE17" s="9"/>
      <c r="BF17" s="9"/>
      <c r="BG17" s="7"/>
      <c r="BH17" s="9"/>
      <c r="BI17" s="9"/>
      <c r="BJ17" s="7"/>
      <c r="BK17" s="9"/>
      <c r="BL17" s="9"/>
      <c r="BM17" s="7"/>
    </row>
    <row r="18" spans="1:65" ht="18.75" customHeight="1" x14ac:dyDescent="0.25">
      <c r="A18" s="290"/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290"/>
      <c r="AU18" s="290"/>
      <c r="AV18" s="290"/>
      <c r="AW18" s="290"/>
      <c r="AX18" s="290"/>
      <c r="AY18" s="290"/>
      <c r="AZ18" s="290"/>
      <c r="BA18" s="290"/>
      <c r="BB18" s="290"/>
      <c r="BC18" s="290"/>
      <c r="BD18" s="7"/>
      <c r="BE18" s="9"/>
      <c r="BF18" s="9"/>
      <c r="BG18" s="7"/>
      <c r="BH18" s="9"/>
      <c r="BI18" s="9"/>
      <c r="BJ18" s="7"/>
      <c r="BK18" s="9"/>
      <c r="BL18" s="9"/>
      <c r="BM18" s="7"/>
    </row>
    <row r="19" spans="1:65" ht="15" customHeight="1" x14ac:dyDescent="0.25">
      <c r="A19" s="290"/>
      <c r="B19" s="290"/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290"/>
      <c r="AU19" s="290"/>
      <c r="AV19" s="290"/>
      <c r="AW19" s="290"/>
      <c r="AX19" s="290"/>
      <c r="AY19" s="290"/>
      <c r="AZ19" s="290"/>
      <c r="BA19" s="290"/>
      <c r="BB19" s="290"/>
      <c r="BC19" s="290"/>
    </row>
    <row r="20" spans="1:65" ht="15" customHeight="1" x14ac:dyDescent="0.25">
      <c r="A20" s="290"/>
      <c r="B20" s="290"/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0"/>
      <c r="BA20" s="290"/>
      <c r="BB20" s="290"/>
      <c r="BC20" s="290"/>
    </row>
    <row r="21" spans="1:65" ht="15" customHeight="1" x14ac:dyDescent="0.25">
      <c r="A21" s="290"/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</row>
    <row r="22" spans="1:65" ht="15" customHeight="1" x14ac:dyDescent="0.25">
      <c r="A22" s="290"/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90"/>
      <c r="N22" s="290"/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  <c r="BB22" s="290"/>
      <c r="BC22" s="290"/>
    </row>
    <row r="23" spans="1:65" ht="15" customHeight="1" x14ac:dyDescent="0.25">
      <c r="A23" s="290"/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0"/>
      <c r="BB23" s="290"/>
      <c r="BC23" s="290"/>
    </row>
    <row r="24" spans="1:65" ht="15" customHeight="1" x14ac:dyDescent="0.25">
      <c r="A24" s="290"/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290"/>
      <c r="BA24" s="290"/>
      <c r="BB24" s="290"/>
      <c r="BC24" s="290"/>
    </row>
    <row r="25" spans="1:65" ht="15" customHeight="1" x14ac:dyDescent="0.25">
      <c r="A25" s="290"/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290"/>
      <c r="BB25" s="290"/>
      <c r="BC25" s="290"/>
    </row>
    <row r="26" spans="1:65" ht="15" customHeight="1" x14ac:dyDescent="0.25">
      <c r="A26" s="290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0"/>
      <c r="AX26" s="290"/>
      <c r="AY26" s="290"/>
      <c r="AZ26" s="290"/>
      <c r="BA26" s="290"/>
      <c r="BB26" s="290"/>
      <c r="BC26" s="290"/>
    </row>
    <row r="27" spans="1:65" ht="15" customHeight="1" x14ac:dyDescent="0.25">
      <c r="A27" s="290"/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0"/>
    </row>
    <row r="28" spans="1:65" ht="15" customHeight="1" x14ac:dyDescent="0.25">
      <c r="A28" s="290"/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290"/>
    </row>
    <row r="29" spans="1:65" ht="15" customHeight="1" x14ac:dyDescent="0.25">
      <c r="A29" s="290"/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290"/>
      <c r="AI29" s="290"/>
      <c r="AJ29" s="290"/>
      <c r="AK29" s="290"/>
      <c r="AL29" s="290"/>
      <c r="AM29" s="290"/>
      <c r="AN29" s="290"/>
      <c r="AO29" s="290"/>
      <c r="AP29" s="290"/>
      <c r="AQ29" s="290"/>
      <c r="AR29" s="290"/>
      <c r="AS29" s="290"/>
      <c r="AT29" s="290"/>
      <c r="AU29" s="290"/>
      <c r="AV29" s="290"/>
      <c r="AW29" s="290"/>
      <c r="AX29" s="290"/>
      <c r="AY29" s="290"/>
      <c r="AZ29" s="290"/>
      <c r="BA29" s="290"/>
      <c r="BB29" s="290"/>
      <c r="BC29" s="290"/>
    </row>
  </sheetData>
  <mergeCells count="67">
    <mergeCell ref="A1:BC1"/>
    <mergeCell ref="B3:B5"/>
    <mergeCell ref="M3:Q4"/>
    <mergeCell ref="R3:X4"/>
    <mergeCell ref="Y3:AE4"/>
    <mergeCell ref="AF3:AL4"/>
    <mergeCell ref="AM3:AS4"/>
    <mergeCell ref="AT3:AX4"/>
    <mergeCell ref="AY3:BB4"/>
    <mergeCell ref="AI5:AL5"/>
    <mergeCell ref="C4:F4"/>
    <mergeCell ref="G4:I4"/>
    <mergeCell ref="J4:L4"/>
    <mergeCell ref="G5:I5"/>
    <mergeCell ref="M5:Q5"/>
    <mergeCell ref="R5:X5"/>
    <mergeCell ref="C5:F5"/>
    <mergeCell ref="Y6:AE6"/>
    <mergeCell ref="AF6:AH6"/>
    <mergeCell ref="AI6:AL6"/>
    <mergeCell ref="AM6:AS6"/>
    <mergeCell ref="C6:F6"/>
    <mergeCell ref="G6:I6"/>
    <mergeCell ref="J6:L6"/>
    <mergeCell ref="M6:Q6"/>
    <mergeCell ref="R6:X6"/>
    <mergeCell ref="AF5:AH5"/>
    <mergeCell ref="C7:F7"/>
    <mergeCell ref="G7:I7"/>
    <mergeCell ref="J7:L7"/>
    <mergeCell ref="M7:Q7"/>
    <mergeCell ref="R7:X7"/>
    <mergeCell ref="AY7:BB7"/>
    <mergeCell ref="J5:L5"/>
    <mergeCell ref="AM5:AS5"/>
    <mergeCell ref="AT5:AX5"/>
    <mergeCell ref="AT8:AX8"/>
    <mergeCell ref="AY8:BB8"/>
    <mergeCell ref="Y7:AE7"/>
    <mergeCell ref="AF7:AH7"/>
    <mergeCell ref="AI7:AL7"/>
    <mergeCell ref="AM7:AS7"/>
    <mergeCell ref="AT7:AX7"/>
    <mergeCell ref="Y5:AE5"/>
    <mergeCell ref="AY5:BB5"/>
    <mergeCell ref="AT6:AX6"/>
    <mergeCell ref="AY6:BB6"/>
    <mergeCell ref="C8:F8"/>
    <mergeCell ref="G8:I8"/>
    <mergeCell ref="J8:L8"/>
    <mergeCell ref="M8:Q8"/>
    <mergeCell ref="R8:X8"/>
    <mergeCell ref="C9:F9"/>
    <mergeCell ref="G9:I9"/>
    <mergeCell ref="J9:L9"/>
    <mergeCell ref="M9:Q9"/>
    <mergeCell ref="R9:X9"/>
    <mergeCell ref="AY9:BB9"/>
    <mergeCell ref="Y8:AE8"/>
    <mergeCell ref="AF8:AH8"/>
    <mergeCell ref="AI8:AL8"/>
    <mergeCell ref="AM8:AS8"/>
    <mergeCell ref="Y9:AE9"/>
    <mergeCell ref="AF9:AH9"/>
    <mergeCell ref="AI9:AL9"/>
    <mergeCell ref="AM9:AS9"/>
    <mergeCell ref="AT9:AX9"/>
  </mergeCells>
  <phoneticPr fontId="17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FEC-78E5-4C8D-815B-524599EB998E}">
  <dimension ref="A1:EP126"/>
  <sheetViews>
    <sheetView tabSelected="1" zoomScale="90" zoomScaleNormal="90" workbookViewId="0">
      <pane xSplit="2" ySplit="7" topLeftCell="C8" activePane="bottomRight" state="frozen"/>
      <selection pane="topRight" activeCell="D1" sqref="D1"/>
      <selection pane="bottomLeft" activeCell="A5" sqref="A5"/>
      <selection pane="bottomRight" activeCell="Y12" activeCellId="1" sqref="AK12 Y12"/>
    </sheetView>
  </sheetViews>
  <sheetFormatPr defaultColWidth="2.7109375" defaultRowHeight="15" x14ac:dyDescent="0.25"/>
  <cols>
    <col min="1" max="1" width="10.5703125" customWidth="1"/>
    <col min="2" max="2" width="34.42578125" style="19" customWidth="1"/>
    <col min="3" max="3" width="21.28515625" style="12" customWidth="1"/>
    <col min="4" max="9" width="5.42578125" customWidth="1"/>
    <col min="10" max="10" width="6.42578125" style="12" customWidth="1"/>
    <col min="11" max="11" width="12.140625" style="12" customWidth="1"/>
    <col min="12" max="12" width="8.28515625" style="12" customWidth="1"/>
    <col min="13" max="13" width="6.140625" style="12" customWidth="1"/>
    <col min="14" max="14" width="2.85546875" style="12" customWidth="1"/>
    <col min="15" max="15" width="5.42578125" style="12" customWidth="1"/>
    <col min="16" max="16" width="5.85546875" style="12" customWidth="1"/>
    <col min="17" max="19" width="2.7109375" style="12" customWidth="1"/>
    <col min="20" max="20" width="4.42578125" style="12" customWidth="1"/>
    <col min="21" max="21" width="3.85546875" style="12" customWidth="1"/>
    <col min="22" max="22" width="4.85546875" style="12" customWidth="1"/>
    <col min="23" max="23" width="4.42578125" style="12" customWidth="1"/>
    <col min="24" max="24" width="4.42578125" style="20" customWidth="1"/>
    <col min="25" max="25" width="4.140625" style="12" customWidth="1"/>
    <col min="26" max="26" width="4.42578125" style="18" customWidth="1"/>
    <col min="27" max="28" width="4.5703125" style="18" customWidth="1"/>
    <col min="29" max="31" width="3.85546875" style="18" customWidth="1"/>
    <col min="32" max="35" width="3.5703125" style="12" customWidth="1"/>
    <col min="36" max="36" width="4.5703125" style="20" customWidth="1"/>
    <col min="37" max="37" width="4.5703125" style="12" customWidth="1"/>
    <col min="38" max="38" width="3.5703125" style="18" customWidth="1"/>
    <col min="39" max="39" width="4.140625" style="18" customWidth="1"/>
    <col min="40" max="40" width="4.5703125" style="18" customWidth="1"/>
    <col min="41" max="43" width="3.5703125" style="18" customWidth="1"/>
    <col min="44" max="47" width="3.5703125" style="12" customWidth="1"/>
    <col min="48" max="48" width="4.5703125" style="20" customWidth="1"/>
    <col min="49" max="49" width="5.140625" style="12" customWidth="1"/>
    <col min="50" max="50" width="4" style="18" customWidth="1"/>
    <col min="51" max="51" width="4.85546875" style="18" customWidth="1"/>
    <col min="52" max="52" width="4.5703125" style="18" customWidth="1"/>
    <col min="53" max="55" width="4" style="18" customWidth="1"/>
    <col min="56" max="59" width="4" style="12" customWidth="1"/>
    <col min="60" max="60" width="4.85546875" style="20" customWidth="1"/>
    <col min="61" max="61" width="5.42578125" style="12" customWidth="1"/>
    <col min="62" max="67" width="4" style="18" customWidth="1"/>
    <col min="68" max="71" width="3.5703125" style="12" customWidth="1"/>
    <col min="72" max="72" width="4.42578125" style="20" customWidth="1"/>
    <col min="73" max="73" width="4.7109375" style="12" customWidth="1"/>
    <col min="74" max="74" width="3.28515625" style="18" customWidth="1"/>
    <col min="75" max="75" width="3.85546875" style="18" customWidth="1"/>
    <col min="76" max="76" width="4.42578125" style="18" customWidth="1"/>
    <col min="77" max="79" width="3.28515625" style="18" customWidth="1"/>
    <col min="80" max="83" width="3.7109375" style="12" customWidth="1"/>
    <col min="84" max="84" width="4.85546875" style="20" customWidth="1"/>
    <col min="85" max="85" width="4.5703125" style="12" customWidth="1"/>
    <col min="86" max="91" width="3.5703125" style="18" customWidth="1"/>
    <col min="92" max="95" width="3.7109375" customWidth="1"/>
    <col min="96" max="97" width="10.42578125" style="17" customWidth="1"/>
  </cols>
  <sheetData>
    <row r="1" spans="1:136" ht="29.45" customHeight="1" x14ac:dyDescent="0.25">
      <c r="A1" s="413" t="s">
        <v>124</v>
      </c>
      <c r="B1" s="416" t="s">
        <v>308</v>
      </c>
      <c r="C1" s="416" t="s">
        <v>255</v>
      </c>
      <c r="D1" s="417" t="s">
        <v>233</v>
      </c>
      <c r="E1" s="410" t="s">
        <v>234</v>
      </c>
      <c r="F1" s="410" t="s">
        <v>235</v>
      </c>
      <c r="G1" s="410" t="s">
        <v>236</v>
      </c>
      <c r="H1" s="410" t="s">
        <v>237</v>
      </c>
      <c r="I1" s="410" t="s">
        <v>238</v>
      </c>
      <c r="J1" s="410" t="s">
        <v>217</v>
      </c>
      <c r="K1" s="410" t="s">
        <v>218</v>
      </c>
      <c r="L1" s="410" t="s">
        <v>219</v>
      </c>
      <c r="M1" s="416" t="s">
        <v>220</v>
      </c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20" t="s">
        <v>257</v>
      </c>
      <c r="Y1" s="421"/>
      <c r="Z1" s="421"/>
      <c r="AA1" s="421"/>
      <c r="AB1" s="421"/>
      <c r="AC1" s="421"/>
      <c r="AD1" s="421"/>
      <c r="AE1" s="421"/>
      <c r="AF1" s="421"/>
      <c r="AG1" s="421"/>
      <c r="AH1" s="421"/>
      <c r="AI1" s="421"/>
      <c r="AJ1" s="421"/>
      <c r="AK1" s="421"/>
      <c r="AL1" s="421"/>
      <c r="AM1" s="421"/>
      <c r="AN1" s="421"/>
      <c r="AO1" s="421"/>
      <c r="AP1" s="421"/>
      <c r="AQ1" s="421"/>
      <c r="AR1" s="421"/>
      <c r="AS1" s="421"/>
      <c r="AT1" s="421"/>
      <c r="AU1" s="421"/>
      <c r="AV1" s="421"/>
      <c r="AW1" s="421"/>
      <c r="AX1" s="421"/>
      <c r="AY1" s="421"/>
      <c r="AZ1" s="421"/>
      <c r="BA1" s="421"/>
      <c r="BB1" s="421"/>
      <c r="BC1" s="421"/>
      <c r="BD1" s="421"/>
      <c r="BE1" s="421"/>
      <c r="BF1" s="421"/>
      <c r="BG1" s="421"/>
      <c r="BH1" s="421"/>
      <c r="BI1" s="421"/>
      <c r="BJ1" s="421"/>
      <c r="BK1" s="421"/>
      <c r="BL1" s="421"/>
      <c r="BM1" s="421"/>
      <c r="BN1" s="421"/>
      <c r="BO1" s="421"/>
      <c r="BP1" s="421"/>
      <c r="BQ1" s="421"/>
      <c r="BR1" s="421"/>
      <c r="BS1" s="421"/>
      <c r="BT1" s="421"/>
      <c r="BU1" s="421"/>
      <c r="BV1" s="421"/>
      <c r="BW1" s="421"/>
      <c r="BX1" s="421"/>
      <c r="BY1" s="421"/>
      <c r="BZ1" s="421"/>
      <c r="CA1" s="421"/>
      <c r="CB1" s="421"/>
      <c r="CC1" s="421"/>
      <c r="CD1" s="421"/>
      <c r="CE1" s="421"/>
      <c r="CF1" s="421"/>
      <c r="CG1" s="421"/>
      <c r="CH1" s="421"/>
      <c r="CI1" s="421"/>
      <c r="CJ1" s="421"/>
      <c r="CK1" s="421"/>
      <c r="CL1" s="421"/>
      <c r="CM1" s="421"/>
      <c r="CN1" s="421"/>
      <c r="CO1" s="421"/>
      <c r="CP1" s="421"/>
      <c r="CQ1" s="422"/>
      <c r="CR1" s="34"/>
      <c r="CS1" s="34">
        <v>1</v>
      </c>
      <c r="CT1" s="35"/>
      <c r="CU1" s="35"/>
      <c r="CV1" s="35"/>
      <c r="CW1" s="35"/>
      <c r="CX1" s="11"/>
      <c r="CY1" s="11"/>
    </row>
    <row r="2" spans="1:136" ht="14.45" customHeight="1" x14ac:dyDescent="0.25">
      <c r="A2" s="414"/>
      <c r="B2" s="416"/>
      <c r="C2" s="416"/>
      <c r="D2" s="418"/>
      <c r="E2" s="411"/>
      <c r="F2" s="411"/>
      <c r="G2" s="411"/>
      <c r="H2" s="411"/>
      <c r="I2" s="411"/>
      <c r="J2" s="411"/>
      <c r="K2" s="411"/>
      <c r="L2" s="411"/>
      <c r="M2" s="407" t="s">
        <v>221</v>
      </c>
      <c r="N2" s="423" t="s">
        <v>220</v>
      </c>
      <c r="O2" s="423"/>
      <c r="P2" s="423"/>
      <c r="Q2" s="423"/>
      <c r="R2" s="423"/>
      <c r="S2" s="423"/>
      <c r="T2" s="407" t="s">
        <v>256</v>
      </c>
      <c r="U2" s="407" t="s">
        <v>223</v>
      </c>
      <c r="V2" s="407" t="s">
        <v>150</v>
      </c>
      <c r="W2" s="407" t="s">
        <v>149</v>
      </c>
      <c r="X2" s="416" t="s">
        <v>224</v>
      </c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  <c r="AJ2" s="416"/>
      <c r="AK2" s="416"/>
      <c r="AL2" s="416"/>
      <c r="AM2" s="416"/>
      <c r="AN2" s="416"/>
      <c r="AO2" s="416"/>
      <c r="AP2" s="416"/>
      <c r="AQ2" s="416"/>
      <c r="AR2" s="416"/>
      <c r="AS2" s="416"/>
      <c r="AT2" s="416"/>
      <c r="AU2" s="416"/>
      <c r="AV2" s="416" t="s">
        <v>225</v>
      </c>
      <c r="AW2" s="416"/>
      <c r="AX2" s="416"/>
      <c r="AY2" s="416"/>
      <c r="AZ2" s="416"/>
      <c r="BA2" s="416"/>
      <c r="BB2" s="416"/>
      <c r="BC2" s="416"/>
      <c r="BD2" s="416"/>
      <c r="BE2" s="416"/>
      <c r="BF2" s="416"/>
      <c r="BG2" s="416"/>
      <c r="BH2" s="416"/>
      <c r="BI2" s="416"/>
      <c r="BJ2" s="416"/>
      <c r="BK2" s="416"/>
      <c r="BL2" s="416"/>
      <c r="BM2" s="416"/>
      <c r="BN2" s="416"/>
      <c r="BO2" s="416"/>
      <c r="BP2" s="416"/>
      <c r="BQ2" s="416"/>
      <c r="BR2" s="416"/>
      <c r="BS2" s="416"/>
      <c r="BT2" s="416" t="s">
        <v>226</v>
      </c>
      <c r="BU2" s="416"/>
      <c r="BV2" s="416"/>
      <c r="BW2" s="416"/>
      <c r="BX2" s="416"/>
      <c r="BY2" s="416"/>
      <c r="BZ2" s="416"/>
      <c r="CA2" s="416"/>
      <c r="CB2" s="416"/>
      <c r="CC2" s="416"/>
      <c r="CD2" s="416"/>
      <c r="CE2" s="416"/>
      <c r="CF2" s="416"/>
      <c r="CG2" s="416"/>
      <c r="CH2" s="416"/>
      <c r="CI2" s="416"/>
      <c r="CJ2" s="416"/>
      <c r="CK2" s="416"/>
      <c r="CL2" s="416"/>
      <c r="CM2" s="416"/>
      <c r="CN2" s="416"/>
      <c r="CO2" s="416"/>
      <c r="CP2" s="416"/>
      <c r="CQ2" s="416"/>
      <c r="CR2" s="34"/>
      <c r="CS2" s="34">
        <v>1</v>
      </c>
      <c r="CT2" s="35"/>
      <c r="CU2" s="35"/>
      <c r="CV2" s="35"/>
      <c r="CW2" s="35"/>
      <c r="CX2" s="11"/>
      <c r="CY2" s="11"/>
    </row>
    <row r="3" spans="1:136" ht="22.5" customHeight="1" x14ac:dyDescent="0.25">
      <c r="A3" s="414"/>
      <c r="B3" s="416"/>
      <c r="C3" s="416"/>
      <c r="D3" s="418"/>
      <c r="E3" s="411"/>
      <c r="F3" s="411"/>
      <c r="G3" s="411"/>
      <c r="H3" s="411"/>
      <c r="I3" s="411"/>
      <c r="J3" s="411"/>
      <c r="K3" s="411"/>
      <c r="L3" s="411"/>
      <c r="M3" s="408"/>
      <c r="N3" s="407" t="s">
        <v>227</v>
      </c>
      <c r="O3" s="407" t="s">
        <v>228</v>
      </c>
      <c r="P3" s="407" t="s">
        <v>229</v>
      </c>
      <c r="Q3" s="407" t="s">
        <v>230</v>
      </c>
      <c r="R3" s="407" t="s">
        <v>231</v>
      </c>
      <c r="S3" s="407" t="s">
        <v>232</v>
      </c>
      <c r="T3" s="408"/>
      <c r="U3" s="408"/>
      <c r="V3" s="408"/>
      <c r="W3" s="408"/>
      <c r="X3" s="416" t="s">
        <v>233</v>
      </c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 t="s">
        <v>234</v>
      </c>
      <c r="AK3" s="416"/>
      <c r="AL3" s="416"/>
      <c r="AM3" s="416"/>
      <c r="AN3" s="416"/>
      <c r="AO3" s="416"/>
      <c r="AP3" s="416"/>
      <c r="AQ3" s="416"/>
      <c r="AR3" s="416"/>
      <c r="AS3" s="416"/>
      <c r="AT3" s="416"/>
      <c r="AU3" s="416"/>
      <c r="AV3" s="416" t="s">
        <v>235</v>
      </c>
      <c r="AW3" s="416"/>
      <c r="AX3" s="416"/>
      <c r="AY3" s="416"/>
      <c r="AZ3" s="416"/>
      <c r="BA3" s="416"/>
      <c r="BB3" s="416"/>
      <c r="BC3" s="416"/>
      <c r="BD3" s="416"/>
      <c r="BE3" s="416"/>
      <c r="BF3" s="416"/>
      <c r="BG3" s="416"/>
      <c r="BH3" s="416" t="s">
        <v>236</v>
      </c>
      <c r="BI3" s="416"/>
      <c r="BJ3" s="416"/>
      <c r="BK3" s="416"/>
      <c r="BL3" s="416"/>
      <c r="BM3" s="416"/>
      <c r="BN3" s="416"/>
      <c r="BO3" s="416"/>
      <c r="BP3" s="416"/>
      <c r="BQ3" s="416"/>
      <c r="BR3" s="416"/>
      <c r="BS3" s="416"/>
      <c r="BT3" s="416" t="s">
        <v>237</v>
      </c>
      <c r="BU3" s="416"/>
      <c r="BV3" s="416"/>
      <c r="BW3" s="416"/>
      <c r="BX3" s="416"/>
      <c r="BY3" s="416"/>
      <c r="BZ3" s="416"/>
      <c r="CA3" s="416"/>
      <c r="CB3" s="416"/>
      <c r="CC3" s="416"/>
      <c r="CD3" s="416"/>
      <c r="CE3" s="416"/>
      <c r="CF3" s="416" t="s">
        <v>238</v>
      </c>
      <c r="CG3" s="416"/>
      <c r="CH3" s="416"/>
      <c r="CI3" s="416"/>
      <c r="CJ3" s="416"/>
      <c r="CK3" s="416"/>
      <c r="CL3" s="416"/>
      <c r="CM3" s="416"/>
      <c r="CN3" s="416"/>
      <c r="CO3" s="416"/>
      <c r="CP3" s="416"/>
      <c r="CQ3" s="416"/>
      <c r="CR3" s="34"/>
      <c r="CS3" s="34">
        <v>1</v>
      </c>
      <c r="CT3" s="35"/>
      <c r="CU3" s="35"/>
      <c r="CV3" s="35"/>
      <c r="CW3" s="35"/>
      <c r="CX3" s="11"/>
      <c r="CY3" s="11"/>
    </row>
    <row r="4" spans="1:136" ht="15" customHeight="1" x14ac:dyDescent="0.25">
      <c r="A4" s="414"/>
      <c r="B4" s="416"/>
      <c r="C4" s="416"/>
      <c r="D4" s="418"/>
      <c r="E4" s="411"/>
      <c r="F4" s="411"/>
      <c r="G4" s="411"/>
      <c r="H4" s="411"/>
      <c r="I4" s="411"/>
      <c r="J4" s="411"/>
      <c r="K4" s="411"/>
      <c r="L4" s="411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24" t="s">
        <v>125</v>
      </c>
      <c r="Y4" s="423" t="s">
        <v>220</v>
      </c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4" t="s">
        <v>125</v>
      </c>
      <c r="AK4" s="423" t="s">
        <v>220</v>
      </c>
      <c r="AL4" s="423"/>
      <c r="AM4" s="423"/>
      <c r="AN4" s="423"/>
      <c r="AO4" s="423"/>
      <c r="AP4" s="423"/>
      <c r="AQ4" s="423"/>
      <c r="AR4" s="423"/>
      <c r="AS4" s="423"/>
      <c r="AT4" s="423"/>
      <c r="AU4" s="423"/>
      <c r="AV4" s="424" t="s">
        <v>125</v>
      </c>
      <c r="AW4" s="423" t="s">
        <v>220</v>
      </c>
      <c r="AX4" s="423"/>
      <c r="AY4" s="423"/>
      <c r="AZ4" s="423"/>
      <c r="BA4" s="423"/>
      <c r="BB4" s="423"/>
      <c r="BC4" s="423"/>
      <c r="BD4" s="423"/>
      <c r="BE4" s="423"/>
      <c r="BF4" s="423"/>
      <c r="BG4" s="423"/>
      <c r="BH4" s="424" t="s">
        <v>125</v>
      </c>
      <c r="BI4" s="423" t="s">
        <v>220</v>
      </c>
      <c r="BJ4" s="423"/>
      <c r="BK4" s="423"/>
      <c r="BL4" s="423"/>
      <c r="BM4" s="423"/>
      <c r="BN4" s="423"/>
      <c r="BO4" s="423"/>
      <c r="BP4" s="423"/>
      <c r="BQ4" s="423"/>
      <c r="BR4" s="423"/>
      <c r="BS4" s="423"/>
      <c r="BT4" s="424" t="s">
        <v>125</v>
      </c>
      <c r="BU4" s="423" t="s">
        <v>220</v>
      </c>
      <c r="BV4" s="423"/>
      <c r="BW4" s="423"/>
      <c r="BX4" s="423"/>
      <c r="BY4" s="423"/>
      <c r="BZ4" s="423"/>
      <c r="CA4" s="423"/>
      <c r="CB4" s="423"/>
      <c r="CC4" s="423"/>
      <c r="CD4" s="423"/>
      <c r="CE4" s="423"/>
      <c r="CF4" s="424" t="s">
        <v>125</v>
      </c>
      <c r="CG4" s="431" t="s">
        <v>220</v>
      </c>
      <c r="CH4" s="431"/>
      <c r="CI4" s="431"/>
      <c r="CJ4" s="431"/>
      <c r="CK4" s="431"/>
      <c r="CL4" s="431"/>
      <c r="CM4" s="431"/>
      <c r="CN4" s="431"/>
      <c r="CO4" s="431"/>
      <c r="CP4" s="431"/>
      <c r="CQ4" s="432"/>
      <c r="CR4" s="34"/>
      <c r="CS4" s="34">
        <v>1</v>
      </c>
      <c r="CT4" s="35"/>
      <c r="CU4" s="35"/>
      <c r="CV4" s="35"/>
      <c r="CW4" s="35"/>
      <c r="CX4" s="11"/>
      <c r="CY4" s="11"/>
    </row>
    <row r="5" spans="1:136" ht="15" customHeight="1" x14ac:dyDescent="0.25">
      <c r="A5" s="414"/>
      <c r="B5" s="416"/>
      <c r="C5" s="416"/>
      <c r="D5" s="418"/>
      <c r="E5" s="411"/>
      <c r="F5" s="411"/>
      <c r="G5" s="411"/>
      <c r="H5" s="411"/>
      <c r="I5" s="411"/>
      <c r="J5" s="411"/>
      <c r="K5" s="411"/>
      <c r="L5" s="411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25"/>
      <c r="Y5" s="427" t="s">
        <v>288</v>
      </c>
      <c r="Z5" s="428" t="s">
        <v>220</v>
      </c>
      <c r="AA5" s="428"/>
      <c r="AB5" s="428"/>
      <c r="AC5" s="428"/>
      <c r="AD5" s="428"/>
      <c r="AE5" s="428"/>
      <c r="AF5" s="427" t="s">
        <v>222</v>
      </c>
      <c r="AG5" s="427" t="s">
        <v>239</v>
      </c>
      <c r="AH5" s="429" t="s">
        <v>150</v>
      </c>
      <c r="AI5" s="427" t="s">
        <v>149</v>
      </c>
      <c r="AJ5" s="425"/>
      <c r="AK5" s="427" t="s">
        <v>288</v>
      </c>
      <c r="AL5" s="428" t="s">
        <v>220</v>
      </c>
      <c r="AM5" s="428"/>
      <c r="AN5" s="428"/>
      <c r="AO5" s="428"/>
      <c r="AP5" s="428"/>
      <c r="AQ5" s="428"/>
      <c r="AR5" s="427" t="s">
        <v>222</v>
      </c>
      <c r="AS5" s="427" t="s">
        <v>239</v>
      </c>
      <c r="AT5" s="429" t="s">
        <v>150</v>
      </c>
      <c r="AU5" s="427" t="s">
        <v>149</v>
      </c>
      <c r="AV5" s="425"/>
      <c r="AW5" s="433" t="s">
        <v>260</v>
      </c>
      <c r="AX5" s="428" t="s">
        <v>220</v>
      </c>
      <c r="AY5" s="428"/>
      <c r="AZ5" s="428"/>
      <c r="BA5" s="428"/>
      <c r="BB5" s="428"/>
      <c r="BC5" s="428"/>
      <c r="BD5" s="427" t="s">
        <v>222</v>
      </c>
      <c r="BE5" s="427" t="s">
        <v>239</v>
      </c>
      <c r="BF5" s="436" t="s">
        <v>150</v>
      </c>
      <c r="BG5" s="427" t="s">
        <v>149</v>
      </c>
      <c r="BH5" s="425"/>
      <c r="BI5" s="433" t="s">
        <v>260</v>
      </c>
      <c r="BJ5" s="428" t="s">
        <v>220</v>
      </c>
      <c r="BK5" s="428"/>
      <c r="BL5" s="428"/>
      <c r="BM5" s="428"/>
      <c r="BN5" s="428"/>
      <c r="BO5" s="428"/>
      <c r="BP5" s="433" t="s">
        <v>222</v>
      </c>
      <c r="BQ5" s="433" t="s">
        <v>239</v>
      </c>
      <c r="BR5" s="436" t="s">
        <v>150</v>
      </c>
      <c r="BS5" s="433" t="s">
        <v>149</v>
      </c>
      <c r="BT5" s="425"/>
      <c r="BU5" s="433" t="s">
        <v>260</v>
      </c>
      <c r="BV5" s="428" t="s">
        <v>220</v>
      </c>
      <c r="BW5" s="428"/>
      <c r="BX5" s="428"/>
      <c r="BY5" s="428"/>
      <c r="BZ5" s="428"/>
      <c r="CA5" s="428"/>
      <c r="CB5" s="433" t="s">
        <v>222</v>
      </c>
      <c r="CC5" s="433" t="s">
        <v>239</v>
      </c>
      <c r="CD5" s="436" t="s">
        <v>150</v>
      </c>
      <c r="CE5" s="433" t="s">
        <v>149</v>
      </c>
      <c r="CF5" s="425"/>
      <c r="CG5" s="433" t="s">
        <v>260</v>
      </c>
      <c r="CH5" s="428" t="s">
        <v>220</v>
      </c>
      <c r="CI5" s="428"/>
      <c r="CJ5" s="428"/>
      <c r="CK5" s="428"/>
      <c r="CL5" s="428"/>
      <c r="CM5" s="428"/>
      <c r="CN5" s="433" t="s">
        <v>222</v>
      </c>
      <c r="CO5" s="433" t="s">
        <v>239</v>
      </c>
      <c r="CP5" s="433" t="s">
        <v>150</v>
      </c>
      <c r="CQ5" s="433" t="s">
        <v>149</v>
      </c>
      <c r="CR5" s="34"/>
      <c r="CS5" s="34">
        <v>1</v>
      </c>
      <c r="CT5" s="35"/>
      <c r="CU5" s="35"/>
      <c r="CV5" s="35"/>
      <c r="CW5" s="35"/>
      <c r="CX5" s="11"/>
      <c r="CY5" s="11"/>
    </row>
    <row r="6" spans="1:136" ht="29.45" customHeight="1" x14ac:dyDescent="0.25">
      <c r="A6" s="415"/>
      <c r="B6" s="416"/>
      <c r="C6" s="416"/>
      <c r="D6" s="419"/>
      <c r="E6" s="412"/>
      <c r="F6" s="412"/>
      <c r="G6" s="412"/>
      <c r="H6" s="412"/>
      <c r="I6" s="412"/>
      <c r="J6" s="412"/>
      <c r="K6" s="412"/>
      <c r="L6" s="412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26"/>
      <c r="Y6" s="427"/>
      <c r="Z6" s="39" t="s">
        <v>227</v>
      </c>
      <c r="AA6" s="39" t="s">
        <v>228</v>
      </c>
      <c r="AB6" s="39" t="s">
        <v>229</v>
      </c>
      <c r="AC6" s="39" t="s">
        <v>230</v>
      </c>
      <c r="AD6" s="39" t="s">
        <v>258</v>
      </c>
      <c r="AE6" s="39" t="s">
        <v>259</v>
      </c>
      <c r="AF6" s="427"/>
      <c r="AG6" s="427"/>
      <c r="AH6" s="430"/>
      <c r="AI6" s="427"/>
      <c r="AJ6" s="426"/>
      <c r="AK6" s="427"/>
      <c r="AL6" s="39" t="s">
        <v>227</v>
      </c>
      <c r="AM6" s="39" t="s">
        <v>228</v>
      </c>
      <c r="AN6" s="39" t="s">
        <v>229</v>
      </c>
      <c r="AO6" s="39" t="s">
        <v>230</v>
      </c>
      <c r="AP6" s="39" t="s">
        <v>258</v>
      </c>
      <c r="AQ6" s="39" t="s">
        <v>259</v>
      </c>
      <c r="AR6" s="427"/>
      <c r="AS6" s="427"/>
      <c r="AT6" s="430"/>
      <c r="AU6" s="427"/>
      <c r="AV6" s="426"/>
      <c r="AW6" s="433"/>
      <c r="AX6" s="39" t="s">
        <v>240</v>
      </c>
      <c r="AY6" s="55" t="s">
        <v>228</v>
      </c>
      <c r="AZ6" s="55" t="s">
        <v>229</v>
      </c>
      <c r="BA6" s="55" t="s">
        <v>230</v>
      </c>
      <c r="BB6" s="55" t="s">
        <v>258</v>
      </c>
      <c r="BC6" s="55" t="s">
        <v>259</v>
      </c>
      <c r="BD6" s="427"/>
      <c r="BE6" s="427"/>
      <c r="BF6" s="437"/>
      <c r="BG6" s="427"/>
      <c r="BH6" s="426"/>
      <c r="BI6" s="433"/>
      <c r="BJ6" s="39" t="s">
        <v>227</v>
      </c>
      <c r="BK6" s="55" t="s">
        <v>228</v>
      </c>
      <c r="BL6" s="55" t="s">
        <v>229</v>
      </c>
      <c r="BM6" s="55" t="s">
        <v>230</v>
      </c>
      <c r="BN6" s="55" t="s">
        <v>258</v>
      </c>
      <c r="BO6" s="55" t="s">
        <v>259</v>
      </c>
      <c r="BP6" s="433"/>
      <c r="BQ6" s="433"/>
      <c r="BR6" s="437"/>
      <c r="BS6" s="433"/>
      <c r="BT6" s="426"/>
      <c r="BU6" s="433"/>
      <c r="BV6" s="39" t="s">
        <v>240</v>
      </c>
      <c r="BW6" s="55" t="s">
        <v>228</v>
      </c>
      <c r="BX6" s="55" t="s">
        <v>229</v>
      </c>
      <c r="BY6" s="55" t="s">
        <v>230</v>
      </c>
      <c r="BZ6" s="55" t="s">
        <v>258</v>
      </c>
      <c r="CA6" s="55" t="s">
        <v>259</v>
      </c>
      <c r="CB6" s="433"/>
      <c r="CC6" s="433"/>
      <c r="CD6" s="437"/>
      <c r="CE6" s="433"/>
      <c r="CF6" s="426"/>
      <c r="CG6" s="433"/>
      <c r="CH6" s="39" t="s">
        <v>240</v>
      </c>
      <c r="CI6" s="55" t="s">
        <v>228</v>
      </c>
      <c r="CJ6" s="55" t="s">
        <v>229</v>
      </c>
      <c r="CK6" s="55" t="s">
        <v>230</v>
      </c>
      <c r="CL6" s="55" t="s">
        <v>258</v>
      </c>
      <c r="CM6" s="55" t="s">
        <v>259</v>
      </c>
      <c r="CN6" s="433"/>
      <c r="CO6" s="433"/>
      <c r="CP6" s="433"/>
      <c r="CQ6" s="433"/>
      <c r="CR6" s="34"/>
      <c r="CS6" s="34">
        <v>1</v>
      </c>
      <c r="CT6" s="35"/>
      <c r="CU6" s="35"/>
      <c r="CV6" s="35"/>
      <c r="CW6" s="35"/>
      <c r="CX6" s="11"/>
      <c r="CY6" s="11"/>
    </row>
    <row r="7" spans="1:136" x14ac:dyDescent="0.25">
      <c r="A7" s="31"/>
      <c r="B7" s="30"/>
      <c r="C7" s="30"/>
      <c r="D7" s="117"/>
      <c r="E7" s="30"/>
      <c r="F7" s="30"/>
      <c r="G7" s="30"/>
      <c r="H7" s="30"/>
      <c r="I7" s="31"/>
      <c r="J7" s="30"/>
      <c r="K7" s="32"/>
      <c r="L7" s="32"/>
      <c r="M7" s="111"/>
      <c r="N7" s="111"/>
      <c r="O7" s="111"/>
      <c r="P7" s="111"/>
      <c r="Q7" s="111"/>
      <c r="R7" s="111"/>
      <c r="S7" s="111"/>
      <c r="T7" s="111"/>
      <c r="U7" s="111"/>
      <c r="V7" s="112"/>
      <c r="W7" s="36"/>
      <c r="X7" s="66">
        <v>17</v>
      </c>
      <c r="Y7" s="59"/>
      <c r="Z7" s="68"/>
      <c r="AA7" s="68"/>
      <c r="AB7" s="68"/>
      <c r="AC7" s="68"/>
      <c r="AD7" s="68"/>
      <c r="AE7" s="68"/>
      <c r="AF7" s="59"/>
      <c r="AG7" s="59"/>
      <c r="AH7" s="59"/>
      <c r="AI7" s="59"/>
      <c r="AJ7" s="66">
        <v>24</v>
      </c>
      <c r="AK7" s="59"/>
      <c r="AL7" s="68"/>
      <c r="AM7" s="68"/>
      <c r="AN7" s="68"/>
      <c r="AO7" s="68"/>
      <c r="AP7" s="68"/>
      <c r="AQ7" s="68"/>
      <c r="AR7" s="59"/>
      <c r="AS7" s="59"/>
      <c r="AT7" s="59"/>
      <c r="AU7" s="59"/>
      <c r="AV7" s="66">
        <v>17</v>
      </c>
      <c r="AW7" s="59"/>
      <c r="AX7" s="68"/>
      <c r="AY7" s="68"/>
      <c r="AZ7" s="68"/>
      <c r="BA7" s="68"/>
      <c r="BB7" s="68"/>
      <c r="BC7" s="68"/>
      <c r="BD7" s="59"/>
      <c r="BE7" s="59"/>
      <c r="BF7" s="59"/>
      <c r="BG7" s="59"/>
      <c r="BH7" s="66">
        <v>25</v>
      </c>
      <c r="BI7" s="59"/>
      <c r="BJ7" s="68"/>
      <c r="BK7" s="68"/>
      <c r="BL7" s="68"/>
      <c r="BM7" s="68"/>
      <c r="BN7" s="68"/>
      <c r="BO7" s="68"/>
      <c r="BP7" s="59"/>
      <c r="BQ7" s="59"/>
      <c r="BR7" s="59"/>
      <c r="BS7" s="59"/>
      <c r="BT7" s="66">
        <v>17</v>
      </c>
      <c r="BU7" s="59"/>
      <c r="BV7" s="68"/>
      <c r="BW7" s="68"/>
      <c r="BX7" s="68"/>
      <c r="BY7" s="68"/>
      <c r="BZ7" s="68"/>
      <c r="CA7" s="68"/>
      <c r="CB7" s="59"/>
      <c r="CC7" s="59"/>
      <c r="CD7" s="59"/>
      <c r="CE7" s="59"/>
      <c r="CF7" s="66">
        <v>24</v>
      </c>
      <c r="CG7" s="243"/>
      <c r="CH7" s="39"/>
      <c r="CI7" s="68"/>
      <c r="CJ7" s="39"/>
      <c r="CK7" s="39"/>
      <c r="CL7" s="39"/>
      <c r="CM7" s="39"/>
      <c r="CN7" s="251"/>
      <c r="CO7" s="252"/>
      <c r="CP7" s="252"/>
      <c r="CQ7" s="41"/>
      <c r="CR7" s="34"/>
      <c r="CS7" s="34">
        <v>1</v>
      </c>
      <c r="CT7" s="35"/>
      <c r="CU7" s="35"/>
      <c r="CV7" s="35"/>
      <c r="CW7" s="35"/>
      <c r="CX7" s="11"/>
      <c r="CY7" s="11"/>
    </row>
    <row r="8" spans="1:136" x14ac:dyDescent="0.25">
      <c r="A8" s="67" t="s">
        <v>261</v>
      </c>
      <c r="B8" s="60" t="s">
        <v>182</v>
      </c>
      <c r="C8" s="110"/>
      <c r="D8" s="61"/>
      <c r="E8" s="42"/>
      <c r="F8" s="42"/>
      <c r="G8" s="42"/>
      <c r="H8" s="42"/>
      <c r="I8" s="44"/>
      <c r="J8" s="66">
        <f t="shared" ref="J8:J65" si="0">K8+L8</f>
        <v>0</v>
      </c>
      <c r="K8" s="42"/>
      <c r="L8" s="42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42"/>
      <c r="X8" s="45"/>
      <c r="Y8" s="42"/>
      <c r="Z8" s="40"/>
      <c r="AA8" s="68">
        <f>Y8-Z8-AB8-AC8-AD8-AE8</f>
        <v>0</v>
      </c>
      <c r="AB8" s="68"/>
      <c r="AC8" s="68"/>
      <c r="AD8" s="68"/>
      <c r="AE8" s="68"/>
      <c r="AF8" s="59"/>
      <c r="AG8" s="59"/>
      <c r="AH8" s="59"/>
      <c r="AI8" s="59"/>
      <c r="AJ8" s="66"/>
      <c r="AK8" s="59"/>
      <c r="AL8" s="68"/>
      <c r="AM8" s="68">
        <f>AK8-AL8-AN8-AO8-AP8-AQ8</f>
        <v>0</v>
      </c>
      <c r="AN8" s="68"/>
      <c r="AO8" s="68"/>
      <c r="AP8" s="68"/>
      <c r="AQ8" s="68"/>
      <c r="AR8" s="59"/>
      <c r="AS8" s="59"/>
      <c r="AT8" s="59"/>
      <c r="AU8" s="59"/>
      <c r="AV8" s="66"/>
      <c r="AW8" s="59"/>
      <c r="AX8" s="68"/>
      <c r="AY8" s="68">
        <f>AW8-AX8-AZ8-BA8-BB8-BC8</f>
        <v>0</v>
      </c>
      <c r="AZ8" s="68"/>
      <c r="BA8" s="40"/>
      <c r="BB8" s="40"/>
      <c r="BC8" s="40"/>
      <c r="BD8" s="42"/>
      <c r="BE8" s="42"/>
      <c r="BF8" s="42"/>
      <c r="BG8" s="42"/>
      <c r="BH8" s="45"/>
      <c r="BI8" s="42"/>
      <c r="BJ8" s="40"/>
      <c r="BK8" s="68">
        <f>BI8-BJ8-BL8-BM8-BN8-BO8</f>
        <v>0</v>
      </c>
      <c r="BL8" s="40"/>
      <c r="BM8" s="40"/>
      <c r="BN8" s="40"/>
      <c r="BO8" s="40"/>
      <c r="BP8" s="42"/>
      <c r="BQ8" s="42"/>
      <c r="BR8" s="42"/>
      <c r="BS8" s="42"/>
      <c r="BT8" s="45"/>
      <c r="BU8" s="42"/>
      <c r="BV8" s="40"/>
      <c r="BW8" s="68">
        <f>BU8-BV8-BX8-BY8-BZ8-CA8</f>
        <v>0</v>
      </c>
      <c r="BX8" s="40"/>
      <c r="BY8" s="40"/>
      <c r="BZ8" s="40"/>
      <c r="CA8" s="40"/>
      <c r="CB8" s="42"/>
      <c r="CC8" s="42"/>
      <c r="CD8" s="42"/>
      <c r="CE8" s="42"/>
      <c r="CF8" s="45"/>
      <c r="CG8" s="42"/>
      <c r="CH8" s="40"/>
      <c r="CI8" s="68">
        <f>CG8-CH8-CJ8-CK8-CL8-CM8</f>
        <v>0</v>
      </c>
      <c r="CJ8" s="40"/>
      <c r="CK8" s="40"/>
      <c r="CL8" s="40"/>
      <c r="CM8" s="40"/>
      <c r="CN8" s="46"/>
      <c r="CO8" s="44"/>
      <c r="CP8" s="44"/>
      <c r="CQ8" s="44"/>
      <c r="CR8" s="34"/>
      <c r="CS8" s="34">
        <v>1</v>
      </c>
      <c r="CT8" s="35"/>
      <c r="CU8" s="35"/>
      <c r="CV8" s="35"/>
      <c r="CW8" s="35"/>
      <c r="CX8" s="11"/>
      <c r="CY8" s="11"/>
    </row>
    <row r="9" spans="1:136" x14ac:dyDescent="0.25">
      <c r="A9" s="44"/>
      <c r="B9" s="43"/>
      <c r="C9" s="110"/>
      <c r="D9" s="61"/>
      <c r="E9" s="42"/>
      <c r="F9" s="42"/>
      <c r="G9" s="42"/>
      <c r="H9" s="42"/>
      <c r="I9" s="44"/>
      <c r="J9" s="66">
        <f t="shared" si="0"/>
        <v>0</v>
      </c>
      <c r="K9" s="59"/>
      <c r="L9" s="59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59"/>
      <c r="X9" s="66"/>
      <c r="Y9" s="59">
        <f>X9-AI9-AG9-AF9</f>
        <v>0</v>
      </c>
      <c r="Z9" s="68"/>
      <c r="AA9" s="68">
        <f>Y9-Z9-AB9-AC9-AD9-AE9</f>
        <v>0</v>
      </c>
      <c r="AB9" s="68"/>
      <c r="AC9" s="68"/>
      <c r="AD9" s="68"/>
      <c r="AE9" s="68"/>
      <c r="AF9" s="59"/>
      <c r="AG9" s="59"/>
      <c r="AH9" s="59"/>
      <c r="AI9" s="59"/>
      <c r="AJ9" s="66"/>
      <c r="AK9" s="59">
        <f>AJ9-AU9-AS9-AR9</f>
        <v>0</v>
      </c>
      <c r="AL9" s="68"/>
      <c r="AM9" s="68">
        <f>AK9-AL9-AN9-AO9-AP9-AQ9</f>
        <v>0</v>
      </c>
      <c r="AN9" s="68"/>
      <c r="AO9" s="68"/>
      <c r="AP9" s="68"/>
      <c r="AQ9" s="68"/>
      <c r="AR9" s="59"/>
      <c r="AS9" s="59"/>
      <c r="AT9" s="59"/>
      <c r="AU9" s="59"/>
      <c r="AV9" s="66"/>
      <c r="AW9" s="59">
        <f>AV9-BG9-BE9-BD9</f>
        <v>0</v>
      </c>
      <c r="AX9" s="68"/>
      <c r="AY9" s="68">
        <f>AW9-AX9-AZ9-BA9-BB9-BC9</f>
        <v>0</v>
      </c>
      <c r="AZ9" s="68"/>
      <c r="BA9" s="68"/>
      <c r="BB9" s="68"/>
      <c r="BC9" s="68"/>
      <c r="BD9" s="59"/>
      <c r="BE9" s="59"/>
      <c r="BF9" s="59"/>
      <c r="BG9" s="59"/>
      <c r="BH9" s="66"/>
      <c r="BI9" s="69">
        <f>BH9-BS9-BQ9-BP9-BR9</f>
        <v>0</v>
      </c>
      <c r="BJ9" s="68"/>
      <c r="BK9" s="68">
        <f>BI9-BJ9-BL9-BM9-BN9-BO9</f>
        <v>0</v>
      </c>
      <c r="BL9" s="68"/>
      <c r="BM9" s="68"/>
      <c r="BN9" s="68"/>
      <c r="BO9" s="68"/>
      <c r="BP9" s="59"/>
      <c r="BQ9" s="59"/>
      <c r="BR9" s="59"/>
      <c r="BS9" s="59"/>
      <c r="BT9" s="66"/>
      <c r="BU9" s="69">
        <f>BT9-CE9-CC9-CB9-CD9</f>
        <v>0</v>
      </c>
      <c r="BV9" s="68"/>
      <c r="BW9" s="68">
        <f>BU9-BV9-BX9-BY9-BZ9-CA9</f>
        <v>0</v>
      </c>
      <c r="BX9" s="68"/>
      <c r="BY9" s="68"/>
      <c r="BZ9" s="68"/>
      <c r="CA9" s="68"/>
      <c r="CB9" s="59"/>
      <c r="CC9" s="59"/>
      <c r="CD9" s="59"/>
      <c r="CE9" s="59"/>
      <c r="CF9" s="66"/>
      <c r="CG9" s="69">
        <f t="shared" ref="CG9:CG17" si="1">CF9-CQ9-CO9-CN9-CP9</f>
        <v>0</v>
      </c>
      <c r="CH9" s="68"/>
      <c r="CI9" s="68">
        <f>CG9-CH9-CJ9-CK9-CL9-CM9</f>
        <v>0</v>
      </c>
      <c r="CJ9" s="68"/>
      <c r="CK9" s="68"/>
      <c r="CL9" s="68"/>
      <c r="CM9" s="68"/>
      <c r="CN9" s="70"/>
      <c r="CO9" s="71"/>
      <c r="CP9" s="71"/>
      <c r="CQ9" s="71"/>
      <c r="CR9" s="72"/>
      <c r="CS9" s="143">
        <v>1</v>
      </c>
      <c r="CT9" s="35"/>
      <c r="CU9" s="35"/>
      <c r="CV9" s="35"/>
      <c r="CW9" s="35"/>
      <c r="CX9" s="11"/>
      <c r="CY9" s="11"/>
    </row>
    <row r="10" spans="1:136" s="21" customFormat="1" x14ac:dyDescent="0.25">
      <c r="A10" s="116" t="s">
        <v>274</v>
      </c>
      <c r="B10" s="54" t="s">
        <v>183</v>
      </c>
      <c r="C10" s="58"/>
      <c r="D10" s="49"/>
      <c r="E10" s="45"/>
      <c r="F10" s="45"/>
      <c r="G10" s="45"/>
      <c r="H10" s="45"/>
      <c r="I10" s="48"/>
      <c r="J10" s="66">
        <f>SUM(J11:J17)</f>
        <v>596</v>
      </c>
      <c r="K10" s="66">
        <f t="shared" ref="K10:AU10" si="2">SUM(K11:K17)</f>
        <v>504</v>
      </c>
      <c r="L10" s="66">
        <f t="shared" si="2"/>
        <v>92</v>
      </c>
      <c r="M10" s="144">
        <f t="shared" si="2"/>
        <v>546</v>
      </c>
      <c r="N10" s="144">
        <f t="shared" si="2"/>
        <v>0</v>
      </c>
      <c r="O10" s="144">
        <f t="shared" si="2"/>
        <v>164</v>
      </c>
      <c r="P10" s="144">
        <f t="shared" si="2"/>
        <v>380</v>
      </c>
      <c r="Q10" s="144">
        <f t="shared" si="2"/>
        <v>0</v>
      </c>
      <c r="R10" s="144">
        <f t="shared" si="2"/>
        <v>0</v>
      </c>
      <c r="S10" s="144">
        <f t="shared" si="2"/>
        <v>2</v>
      </c>
      <c r="T10" s="144">
        <f t="shared" si="2"/>
        <v>44</v>
      </c>
      <c r="U10" s="144">
        <f t="shared" si="2"/>
        <v>0</v>
      </c>
      <c r="V10" s="144">
        <f t="shared" si="2"/>
        <v>0</v>
      </c>
      <c r="W10" s="144">
        <f t="shared" si="2"/>
        <v>6</v>
      </c>
      <c r="X10" s="66">
        <f t="shared" si="2"/>
        <v>252</v>
      </c>
      <c r="Y10" s="66">
        <f t="shared" si="2"/>
        <v>226</v>
      </c>
      <c r="Z10" s="66">
        <f t="shared" si="2"/>
        <v>0</v>
      </c>
      <c r="AA10" s="66">
        <f t="shared" si="2"/>
        <v>104</v>
      </c>
      <c r="AB10" s="66">
        <f t="shared" si="2"/>
        <v>120</v>
      </c>
      <c r="AC10" s="66">
        <f t="shared" si="2"/>
        <v>0</v>
      </c>
      <c r="AD10" s="66">
        <f t="shared" si="2"/>
        <v>0</v>
      </c>
      <c r="AE10" s="66">
        <f t="shared" si="2"/>
        <v>2</v>
      </c>
      <c r="AF10" s="66">
        <f>SUM(AF11:AF17)</f>
        <v>20</v>
      </c>
      <c r="AG10" s="66">
        <f t="shared" si="2"/>
        <v>0</v>
      </c>
      <c r="AH10" s="66">
        <f t="shared" si="2"/>
        <v>0</v>
      </c>
      <c r="AI10" s="66">
        <f t="shared" si="2"/>
        <v>6</v>
      </c>
      <c r="AJ10" s="66">
        <f t="shared" si="2"/>
        <v>116</v>
      </c>
      <c r="AK10" s="66">
        <f t="shared" si="2"/>
        <v>110</v>
      </c>
      <c r="AL10" s="66">
        <f t="shared" si="2"/>
        <v>0</v>
      </c>
      <c r="AM10" s="66">
        <f t="shared" si="2"/>
        <v>32</v>
      </c>
      <c r="AN10" s="66">
        <f t="shared" si="2"/>
        <v>78</v>
      </c>
      <c r="AO10" s="66">
        <f t="shared" si="2"/>
        <v>0</v>
      </c>
      <c r="AP10" s="66">
        <f t="shared" si="2"/>
        <v>0</v>
      </c>
      <c r="AQ10" s="66">
        <f t="shared" si="2"/>
        <v>0</v>
      </c>
      <c r="AR10" s="66">
        <f t="shared" si="2"/>
        <v>6</v>
      </c>
      <c r="AS10" s="66">
        <f t="shared" si="2"/>
        <v>0</v>
      </c>
      <c r="AT10" s="66">
        <f t="shared" si="2"/>
        <v>0</v>
      </c>
      <c r="AU10" s="66">
        <f t="shared" si="2"/>
        <v>0</v>
      </c>
      <c r="AV10" s="66">
        <f>SUM(AV11:AV17)</f>
        <v>56</v>
      </c>
      <c r="AW10" s="66">
        <f t="shared" ref="AW10:CQ10" si="3">SUM(AW11:AW17)</f>
        <v>52</v>
      </c>
      <c r="AX10" s="66">
        <f t="shared" si="3"/>
        <v>0</v>
      </c>
      <c r="AY10" s="66">
        <f t="shared" si="3"/>
        <v>0</v>
      </c>
      <c r="AZ10" s="66">
        <f t="shared" si="3"/>
        <v>52</v>
      </c>
      <c r="BA10" s="66">
        <f t="shared" si="3"/>
        <v>0</v>
      </c>
      <c r="BB10" s="66">
        <f t="shared" si="3"/>
        <v>0</v>
      </c>
      <c r="BC10" s="66">
        <f t="shared" si="3"/>
        <v>0</v>
      </c>
      <c r="BD10" s="66">
        <f t="shared" si="3"/>
        <v>4</v>
      </c>
      <c r="BE10" s="66">
        <f t="shared" si="3"/>
        <v>0</v>
      </c>
      <c r="BF10" s="66">
        <f t="shared" si="3"/>
        <v>0</v>
      </c>
      <c r="BG10" s="66">
        <f t="shared" si="3"/>
        <v>0</v>
      </c>
      <c r="BH10" s="66">
        <f t="shared" si="3"/>
        <v>104</v>
      </c>
      <c r="BI10" s="66">
        <f>SUM(BI11:BI17)</f>
        <v>98</v>
      </c>
      <c r="BJ10" s="66">
        <f t="shared" ref="BJ10:BS10" si="4">SUM(BJ11:BJ17)</f>
        <v>0</v>
      </c>
      <c r="BK10" s="66">
        <f t="shared" si="4"/>
        <v>28</v>
      </c>
      <c r="BL10" s="66">
        <f t="shared" si="4"/>
        <v>70</v>
      </c>
      <c r="BM10" s="66">
        <f t="shared" si="4"/>
        <v>0</v>
      </c>
      <c r="BN10" s="66">
        <f t="shared" si="4"/>
        <v>0</v>
      </c>
      <c r="BO10" s="66">
        <f t="shared" si="4"/>
        <v>0</v>
      </c>
      <c r="BP10" s="66">
        <f t="shared" si="4"/>
        <v>6</v>
      </c>
      <c r="BQ10" s="66">
        <f t="shared" si="4"/>
        <v>0</v>
      </c>
      <c r="BR10" s="66">
        <f t="shared" si="4"/>
        <v>0</v>
      </c>
      <c r="BS10" s="66">
        <f t="shared" si="4"/>
        <v>0</v>
      </c>
      <c r="BT10" s="66">
        <f t="shared" si="3"/>
        <v>44</v>
      </c>
      <c r="BU10" s="66">
        <f t="shared" si="3"/>
        <v>40</v>
      </c>
      <c r="BV10" s="66">
        <f t="shared" si="3"/>
        <v>0</v>
      </c>
      <c r="BW10" s="66">
        <f t="shared" si="3"/>
        <v>0</v>
      </c>
      <c r="BX10" s="66">
        <f t="shared" si="3"/>
        <v>40</v>
      </c>
      <c r="BY10" s="66">
        <f t="shared" si="3"/>
        <v>0</v>
      </c>
      <c r="BZ10" s="66">
        <f t="shared" si="3"/>
        <v>0</v>
      </c>
      <c r="CA10" s="66">
        <f t="shared" si="3"/>
        <v>0</v>
      </c>
      <c r="CB10" s="66">
        <f t="shared" si="3"/>
        <v>4</v>
      </c>
      <c r="CC10" s="66">
        <f t="shared" si="3"/>
        <v>0</v>
      </c>
      <c r="CD10" s="66">
        <f t="shared" si="3"/>
        <v>0</v>
      </c>
      <c r="CE10" s="66">
        <f t="shared" si="3"/>
        <v>0</v>
      </c>
      <c r="CF10" s="66">
        <f t="shared" si="3"/>
        <v>24</v>
      </c>
      <c r="CG10" s="66">
        <f t="shared" si="3"/>
        <v>20</v>
      </c>
      <c r="CH10" s="66">
        <f t="shared" si="3"/>
        <v>0</v>
      </c>
      <c r="CI10" s="66">
        <f t="shared" si="3"/>
        <v>0</v>
      </c>
      <c r="CJ10" s="66">
        <f t="shared" si="3"/>
        <v>20</v>
      </c>
      <c r="CK10" s="66">
        <f t="shared" si="3"/>
        <v>0</v>
      </c>
      <c r="CL10" s="66">
        <f t="shared" si="3"/>
        <v>0</v>
      </c>
      <c r="CM10" s="66">
        <f t="shared" si="3"/>
        <v>0</v>
      </c>
      <c r="CN10" s="66">
        <f t="shared" si="3"/>
        <v>4</v>
      </c>
      <c r="CO10" s="66">
        <f t="shared" si="3"/>
        <v>0</v>
      </c>
      <c r="CP10" s="66">
        <f t="shared" si="3"/>
        <v>0</v>
      </c>
      <c r="CQ10" s="66">
        <f t="shared" si="3"/>
        <v>0</v>
      </c>
      <c r="CR10" s="72">
        <f>X10+AJ10+AV10+BH10+BT10+CF10</f>
        <v>596</v>
      </c>
      <c r="CS10" s="72" t="b">
        <f t="shared" ref="CS10:CS63" si="5">CR10=J10</f>
        <v>1</v>
      </c>
      <c r="CT10" s="153"/>
      <c r="CU10" s="153"/>
      <c r="CV10" s="153"/>
      <c r="CW10" s="153"/>
      <c r="CX10" s="154"/>
      <c r="CY10" s="154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</row>
    <row r="11" spans="1:136" x14ac:dyDescent="0.25">
      <c r="A11" s="71" t="s">
        <v>267</v>
      </c>
      <c r="B11" s="56" t="s">
        <v>184</v>
      </c>
      <c r="C11" s="184" t="str">
        <f>_xlfn.CONCAT(D11,", ",E11,", ",F11,", ",G11,",",H11," , ",I11)</f>
        <v xml:space="preserve">Э, , , , , </v>
      </c>
      <c r="D11" s="183" t="s">
        <v>127</v>
      </c>
      <c r="E11" s="184"/>
      <c r="F11" s="184"/>
      <c r="G11" s="184"/>
      <c r="H11" s="184"/>
      <c r="I11" s="185"/>
      <c r="J11" s="66">
        <f t="shared" si="0"/>
        <v>62</v>
      </c>
      <c r="K11" s="57">
        <v>48</v>
      </c>
      <c r="L11" s="59">
        <v>14</v>
      </c>
      <c r="M11" s="140">
        <f>Y11+AK11+AW11+BI11+BU11+CG11</f>
        <v>48</v>
      </c>
      <c r="N11" s="140">
        <f t="shared" ref="N11:W17" si="6">Z11+AL11+AX11+BJ11+BV11+CH11</f>
        <v>0</v>
      </c>
      <c r="O11" s="140">
        <f t="shared" si="6"/>
        <v>34</v>
      </c>
      <c r="P11" s="140">
        <f t="shared" si="6"/>
        <v>12</v>
      </c>
      <c r="Q11" s="140">
        <f t="shared" si="6"/>
        <v>0</v>
      </c>
      <c r="R11" s="140">
        <f t="shared" si="6"/>
        <v>0</v>
      </c>
      <c r="S11" s="140">
        <f t="shared" si="6"/>
        <v>2</v>
      </c>
      <c r="T11" s="140">
        <f t="shared" si="6"/>
        <v>8</v>
      </c>
      <c r="U11" s="140">
        <f t="shared" si="6"/>
        <v>0</v>
      </c>
      <c r="V11" s="140">
        <f t="shared" si="6"/>
        <v>0</v>
      </c>
      <c r="W11" s="140">
        <f t="shared" si="6"/>
        <v>6</v>
      </c>
      <c r="X11" s="66">
        <v>62</v>
      </c>
      <c r="Y11" s="59">
        <f>X11-AI11-AG11-AF11</f>
        <v>48</v>
      </c>
      <c r="Z11" s="68"/>
      <c r="AA11" s="68">
        <f>Y11-Z11-AB11-AC11-AD11-AE11</f>
        <v>34</v>
      </c>
      <c r="AB11" s="68">
        <v>12</v>
      </c>
      <c r="AC11" s="68"/>
      <c r="AD11" s="68"/>
      <c r="AE11" s="68">
        <v>2</v>
      </c>
      <c r="AF11" s="59">
        <v>8</v>
      </c>
      <c r="AG11" s="59"/>
      <c r="AH11" s="59"/>
      <c r="AI11" s="59">
        <v>6</v>
      </c>
      <c r="AJ11" s="66"/>
      <c r="AK11" s="59">
        <f t="shared" ref="AK11:AK17" si="7">AJ11-AU11-AS11-AR11</f>
        <v>0</v>
      </c>
      <c r="AL11" s="68"/>
      <c r="AM11" s="68">
        <f t="shared" ref="AM11:AM17" si="8">AK11-AL11-AN11-AO11-AP11-AQ11</f>
        <v>0</v>
      </c>
      <c r="AN11" s="68"/>
      <c r="AO11" s="68"/>
      <c r="AP11" s="68"/>
      <c r="AQ11" s="68"/>
      <c r="AR11" s="59"/>
      <c r="AS11" s="59"/>
      <c r="AT11" s="59"/>
      <c r="AU11" s="59"/>
      <c r="AV11" s="66"/>
      <c r="AW11" s="69">
        <f t="shared" ref="AW11:AW17" si="9">AV11-BG11-BE11-BD11-BF11</f>
        <v>0</v>
      </c>
      <c r="AX11" s="68"/>
      <c r="AY11" s="68">
        <f t="shared" ref="AY11:AY17" si="10">AW11-AX11-AZ11-BA11-BB11-BC11</f>
        <v>0</v>
      </c>
      <c r="AZ11" s="68"/>
      <c r="BA11" s="68"/>
      <c r="BB11" s="68"/>
      <c r="BC11" s="68"/>
      <c r="BD11" s="59"/>
      <c r="BE11" s="59"/>
      <c r="BF11" s="59"/>
      <c r="BG11" s="59"/>
      <c r="BH11" s="66"/>
      <c r="BI11" s="69">
        <f t="shared" ref="BI11:BI17" si="11">BH11-BS11-BQ11-BP11-BR11</f>
        <v>0</v>
      </c>
      <c r="BJ11" s="68"/>
      <c r="BK11" s="68">
        <f t="shared" ref="BK11:BK17" si="12">BI11-BJ11-BL11-BM11-BN11-BO11</f>
        <v>0</v>
      </c>
      <c r="BL11" s="68"/>
      <c r="BM11" s="68"/>
      <c r="BN11" s="68"/>
      <c r="BO11" s="68"/>
      <c r="BP11" s="59"/>
      <c r="BQ11" s="59"/>
      <c r="BR11" s="59"/>
      <c r="BS11" s="59"/>
      <c r="BT11" s="66"/>
      <c r="BU11" s="69">
        <f t="shared" ref="BU11:BU17" si="13">BT11-CE11-CC11-CB11-CD11</f>
        <v>0</v>
      </c>
      <c r="BV11" s="68"/>
      <c r="BW11" s="68">
        <f t="shared" ref="BW11:BW17" si="14">BU11-BV11-BX11-BY11-BZ11-CA11</f>
        <v>0</v>
      </c>
      <c r="BX11" s="68"/>
      <c r="BY11" s="68"/>
      <c r="BZ11" s="68"/>
      <c r="CA11" s="68"/>
      <c r="CB11" s="59"/>
      <c r="CC11" s="59"/>
      <c r="CD11" s="59"/>
      <c r="CE11" s="59"/>
      <c r="CF11" s="66"/>
      <c r="CG11" s="69">
        <f t="shared" si="1"/>
        <v>0</v>
      </c>
      <c r="CH11" s="68"/>
      <c r="CI11" s="68">
        <f t="shared" ref="CI11:CI17" si="15">CG11-CH11-CJ11-CK11-CL11-CM11</f>
        <v>0</v>
      </c>
      <c r="CJ11" s="68"/>
      <c r="CK11" s="68"/>
      <c r="CL11" s="68"/>
      <c r="CM11" s="68"/>
      <c r="CN11" s="70"/>
      <c r="CO11" s="71"/>
      <c r="CP11" s="71"/>
      <c r="CQ11" s="71"/>
      <c r="CR11" s="72">
        <f>X11+AJ11+AV11+BH11+BT11+CF11</f>
        <v>62</v>
      </c>
      <c r="CS11" s="72" t="b">
        <f t="shared" si="5"/>
        <v>1</v>
      </c>
      <c r="CT11" s="153"/>
      <c r="CU11" s="153"/>
      <c r="CV11" s="153"/>
      <c r="CW11" s="153"/>
      <c r="CX11" s="154"/>
      <c r="CY11" s="154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</row>
    <row r="12" spans="1:136" ht="30" x14ac:dyDescent="0.25">
      <c r="A12" s="71" t="s">
        <v>268</v>
      </c>
      <c r="B12" s="56" t="s">
        <v>128</v>
      </c>
      <c r="C12" s="184" t="str">
        <f>_xlfn.CONCAT(D12,", ",E12,", ",F12,", ",G12,",",H12,", ",I12)</f>
        <v>ДФК, ДФК, ДФК, ДФК,ДФК, ДЗ</v>
      </c>
      <c r="D12" s="183" t="s">
        <v>309</v>
      </c>
      <c r="E12" s="183" t="s">
        <v>309</v>
      </c>
      <c r="F12" s="183" t="s">
        <v>309</v>
      </c>
      <c r="G12" s="183" t="s">
        <v>309</v>
      </c>
      <c r="H12" s="183" t="s">
        <v>309</v>
      </c>
      <c r="I12" s="183" t="s">
        <v>126</v>
      </c>
      <c r="J12" s="66">
        <f t="shared" si="0"/>
        <v>158</v>
      </c>
      <c r="K12" s="57">
        <v>158</v>
      </c>
      <c r="L12" s="59">
        <v>0</v>
      </c>
      <c r="M12" s="140">
        <f>Y12+AK12+AW12+BI12+BU12+CG12</f>
        <v>144</v>
      </c>
      <c r="N12" s="140">
        <f t="shared" si="6"/>
        <v>0</v>
      </c>
      <c r="O12" s="140">
        <f t="shared" si="6"/>
        <v>0</v>
      </c>
      <c r="P12" s="140">
        <f t="shared" si="6"/>
        <v>144</v>
      </c>
      <c r="Q12" s="140">
        <f t="shared" si="6"/>
        <v>0</v>
      </c>
      <c r="R12" s="140">
        <f t="shared" si="6"/>
        <v>0</v>
      </c>
      <c r="S12" s="140">
        <f t="shared" si="6"/>
        <v>0</v>
      </c>
      <c r="T12" s="140">
        <f t="shared" si="6"/>
        <v>14</v>
      </c>
      <c r="U12" s="140">
        <f t="shared" si="6"/>
        <v>0</v>
      </c>
      <c r="V12" s="140">
        <f t="shared" si="6"/>
        <v>0</v>
      </c>
      <c r="W12" s="140">
        <f t="shared" si="6"/>
        <v>0</v>
      </c>
      <c r="X12" s="66">
        <v>34</v>
      </c>
      <c r="Y12" s="59">
        <f t="shared" ref="Y12:Y17" si="16">X12-AI12-AG12-AF12</f>
        <v>30</v>
      </c>
      <c r="Z12" s="68"/>
      <c r="AA12" s="68">
        <f t="shared" ref="AA12:AA17" si="17">Y12-Z12-AB12-AC12-AD12-AE12</f>
        <v>0</v>
      </c>
      <c r="AB12" s="68">
        <v>30</v>
      </c>
      <c r="AC12" s="68"/>
      <c r="AD12" s="68"/>
      <c r="AE12" s="68"/>
      <c r="AF12" s="59">
        <v>4</v>
      </c>
      <c r="AG12" s="59"/>
      <c r="AH12" s="59"/>
      <c r="AI12" s="59"/>
      <c r="AJ12" s="66">
        <v>34</v>
      </c>
      <c r="AK12" s="59">
        <f t="shared" si="7"/>
        <v>32</v>
      </c>
      <c r="AL12" s="68"/>
      <c r="AM12" s="68">
        <f t="shared" si="8"/>
        <v>0</v>
      </c>
      <c r="AN12" s="68">
        <v>32</v>
      </c>
      <c r="AO12" s="68"/>
      <c r="AP12" s="68"/>
      <c r="AQ12" s="68"/>
      <c r="AR12" s="59">
        <v>2</v>
      </c>
      <c r="AS12" s="59"/>
      <c r="AT12" s="59"/>
      <c r="AU12" s="59"/>
      <c r="AV12" s="66">
        <v>28</v>
      </c>
      <c r="AW12" s="69">
        <f t="shared" si="9"/>
        <v>26</v>
      </c>
      <c r="AX12" s="68"/>
      <c r="AY12" s="68">
        <f t="shared" si="10"/>
        <v>0</v>
      </c>
      <c r="AZ12" s="68">
        <v>26</v>
      </c>
      <c r="BA12" s="68"/>
      <c r="BB12" s="68"/>
      <c r="BC12" s="68"/>
      <c r="BD12" s="59">
        <v>2</v>
      </c>
      <c r="BE12" s="59"/>
      <c r="BF12" s="59"/>
      <c r="BG12" s="59"/>
      <c r="BH12" s="66">
        <v>28</v>
      </c>
      <c r="BI12" s="69">
        <f t="shared" si="11"/>
        <v>26</v>
      </c>
      <c r="BJ12" s="68"/>
      <c r="BK12" s="68">
        <f t="shared" si="12"/>
        <v>0</v>
      </c>
      <c r="BL12" s="68">
        <v>26</v>
      </c>
      <c r="BM12" s="68"/>
      <c r="BN12" s="68"/>
      <c r="BO12" s="68"/>
      <c r="BP12" s="59">
        <v>2</v>
      </c>
      <c r="BQ12" s="59"/>
      <c r="BR12" s="59"/>
      <c r="BS12" s="59"/>
      <c r="BT12" s="66">
        <v>22</v>
      </c>
      <c r="BU12" s="69">
        <f t="shared" si="13"/>
        <v>20</v>
      </c>
      <c r="BV12" s="68"/>
      <c r="BW12" s="68">
        <f t="shared" si="14"/>
        <v>0</v>
      </c>
      <c r="BX12" s="68">
        <v>20</v>
      </c>
      <c r="BY12" s="68">
        <v>0</v>
      </c>
      <c r="BZ12" s="68"/>
      <c r="CA12" s="68"/>
      <c r="CB12" s="59">
        <v>2</v>
      </c>
      <c r="CC12" s="59"/>
      <c r="CD12" s="59"/>
      <c r="CE12" s="59"/>
      <c r="CF12" s="66">
        <v>12</v>
      </c>
      <c r="CG12" s="69">
        <f t="shared" si="1"/>
        <v>10</v>
      </c>
      <c r="CH12" s="68"/>
      <c r="CI12" s="68">
        <f t="shared" si="15"/>
        <v>0</v>
      </c>
      <c r="CJ12" s="68">
        <v>10</v>
      </c>
      <c r="CK12" s="68">
        <v>0</v>
      </c>
      <c r="CL12" s="68"/>
      <c r="CM12" s="68"/>
      <c r="CN12" s="70">
        <v>2</v>
      </c>
      <c r="CO12" s="71"/>
      <c r="CP12" s="71"/>
      <c r="CQ12" s="71"/>
      <c r="CR12" s="72">
        <f t="shared" ref="CR12:CR63" si="18">X12+AJ12+AV12+BH12+BT12+CF12</f>
        <v>158</v>
      </c>
      <c r="CS12" s="72" t="b">
        <f t="shared" si="5"/>
        <v>1</v>
      </c>
      <c r="CT12" s="153"/>
      <c r="CU12" s="153"/>
      <c r="CV12" s="153"/>
      <c r="CW12" s="153"/>
      <c r="CX12" s="154"/>
      <c r="CY12" s="154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</row>
    <row r="13" spans="1:136" x14ac:dyDescent="0.25">
      <c r="A13" s="71" t="s">
        <v>269</v>
      </c>
      <c r="B13" s="56" t="s">
        <v>137</v>
      </c>
      <c r="C13" s="184" t="str">
        <f t="shared" ref="C13:C17" si="19">_xlfn.CONCAT(D13,", ",E13,", ",F13,", ",G13,",",H13," , ",I13)</f>
        <v xml:space="preserve">ДЗ, , , , , </v>
      </c>
      <c r="D13" s="183" t="s">
        <v>126</v>
      </c>
      <c r="E13" s="184"/>
      <c r="F13" s="184"/>
      <c r="G13" s="184"/>
      <c r="H13" s="184"/>
      <c r="I13" s="185"/>
      <c r="J13" s="66">
        <f t="shared" si="0"/>
        <v>68</v>
      </c>
      <c r="K13" s="57">
        <v>68</v>
      </c>
      <c r="L13" s="59">
        <v>0</v>
      </c>
      <c r="M13" s="140">
        <f t="shared" ref="M12:M17" si="20">Y13+AK13+AW13+BI13+BU13+CG13</f>
        <v>64</v>
      </c>
      <c r="N13" s="140">
        <f t="shared" si="6"/>
        <v>0</v>
      </c>
      <c r="O13" s="140">
        <f t="shared" si="6"/>
        <v>42</v>
      </c>
      <c r="P13" s="140">
        <f t="shared" si="6"/>
        <v>22</v>
      </c>
      <c r="Q13" s="140">
        <f t="shared" si="6"/>
        <v>0</v>
      </c>
      <c r="R13" s="140">
        <f t="shared" si="6"/>
        <v>0</v>
      </c>
      <c r="S13" s="140">
        <f t="shared" si="6"/>
        <v>0</v>
      </c>
      <c r="T13" s="140">
        <f t="shared" si="6"/>
        <v>4</v>
      </c>
      <c r="U13" s="140">
        <f t="shared" si="6"/>
        <v>0</v>
      </c>
      <c r="V13" s="140">
        <f t="shared" si="6"/>
        <v>0</v>
      </c>
      <c r="W13" s="140">
        <f t="shared" si="6"/>
        <v>0</v>
      </c>
      <c r="X13" s="66">
        <v>68</v>
      </c>
      <c r="Y13" s="59">
        <f t="shared" si="16"/>
        <v>64</v>
      </c>
      <c r="Z13" s="68"/>
      <c r="AA13" s="68">
        <f t="shared" si="17"/>
        <v>42</v>
      </c>
      <c r="AB13" s="68">
        <v>22</v>
      </c>
      <c r="AC13" s="68"/>
      <c r="AD13" s="68"/>
      <c r="AE13" s="68"/>
      <c r="AF13" s="59">
        <v>4</v>
      </c>
      <c r="AG13" s="59"/>
      <c r="AH13" s="59"/>
      <c r="AI13" s="59"/>
      <c r="AJ13" s="66"/>
      <c r="AK13" s="59">
        <f t="shared" si="7"/>
        <v>0</v>
      </c>
      <c r="AL13" s="68"/>
      <c r="AM13" s="68">
        <f t="shared" si="8"/>
        <v>0</v>
      </c>
      <c r="AN13" s="68"/>
      <c r="AO13" s="68"/>
      <c r="AP13" s="68"/>
      <c r="AQ13" s="68"/>
      <c r="AR13" s="59"/>
      <c r="AS13" s="59"/>
      <c r="AT13" s="59"/>
      <c r="AU13" s="59"/>
      <c r="AV13" s="66"/>
      <c r="AW13" s="69">
        <f t="shared" si="9"/>
        <v>0</v>
      </c>
      <c r="AX13" s="68"/>
      <c r="AY13" s="68">
        <f t="shared" si="10"/>
        <v>0</v>
      </c>
      <c r="AZ13" s="68"/>
      <c r="BA13" s="68"/>
      <c r="BB13" s="68"/>
      <c r="BC13" s="68"/>
      <c r="BD13" s="59"/>
      <c r="BE13" s="59"/>
      <c r="BF13" s="59"/>
      <c r="BG13" s="59"/>
      <c r="BH13" s="66"/>
      <c r="BI13" s="69">
        <f t="shared" si="11"/>
        <v>0</v>
      </c>
      <c r="BJ13" s="68"/>
      <c r="BK13" s="68">
        <f t="shared" si="12"/>
        <v>0</v>
      </c>
      <c r="BL13" s="68"/>
      <c r="BM13" s="68"/>
      <c r="BN13" s="68"/>
      <c r="BO13" s="68"/>
      <c r="BP13" s="59"/>
      <c r="BQ13" s="59"/>
      <c r="BR13" s="59"/>
      <c r="BS13" s="59"/>
      <c r="BT13" s="66"/>
      <c r="BU13" s="69">
        <f t="shared" si="13"/>
        <v>0</v>
      </c>
      <c r="BV13" s="68"/>
      <c r="BW13" s="68">
        <f t="shared" si="14"/>
        <v>0</v>
      </c>
      <c r="BX13" s="68"/>
      <c r="BY13" s="68"/>
      <c r="BZ13" s="68"/>
      <c r="CA13" s="68"/>
      <c r="CB13" s="59"/>
      <c r="CC13" s="59"/>
      <c r="CD13" s="59"/>
      <c r="CE13" s="59"/>
      <c r="CF13" s="66"/>
      <c r="CG13" s="69">
        <f t="shared" si="1"/>
        <v>0</v>
      </c>
      <c r="CH13" s="68"/>
      <c r="CI13" s="68">
        <f t="shared" si="15"/>
        <v>0</v>
      </c>
      <c r="CJ13" s="68"/>
      <c r="CK13" s="68"/>
      <c r="CL13" s="68"/>
      <c r="CM13" s="68"/>
      <c r="CN13" s="70"/>
      <c r="CO13" s="71"/>
      <c r="CP13" s="71"/>
      <c r="CQ13" s="71"/>
      <c r="CR13" s="72">
        <f t="shared" si="18"/>
        <v>68</v>
      </c>
      <c r="CS13" s="72" t="b">
        <f t="shared" si="5"/>
        <v>1</v>
      </c>
      <c r="CT13" s="153"/>
      <c r="CU13" s="153"/>
      <c r="CV13" s="153"/>
      <c r="CW13" s="153"/>
      <c r="CX13" s="154"/>
      <c r="CY13" s="154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</row>
    <row r="14" spans="1:136" x14ac:dyDescent="0.25">
      <c r="A14" s="71" t="s">
        <v>270</v>
      </c>
      <c r="B14" s="56" t="s">
        <v>129</v>
      </c>
      <c r="C14" s="184" t="str">
        <f>_xlfn.CONCAT(D14,", ",E14,", ",F14,", ",G14,",",H14,", ",I14)</f>
        <v>ДЗ, ДЗ, ДЗ, ДЗ,ДЗ, ДЗ</v>
      </c>
      <c r="D14" s="183" t="s">
        <v>126</v>
      </c>
      <c r="E14" s="183" t="s">
        <v>126</v>
      </c>
      <c r="F14" s="183" t="s">
        <v>126</v>
      </c>
      <c r="G14" s="183" t="s">
        <v>126</v>
      </c>
      <c r="H14" s="183" t="s">
        <v>126</v>
      </c>
      <c r="I14" s="183" t="s">
        <v>126</v>
      </c>
      <c r="J14" s="66">
        <f t="shared" si="0"/>
        <v>158</v>
      </c>
      <c r="K14" s="57">
        <v>158</v>
      </c>
      <c r="L14" s="59">
        <v>0</v>
      </c>
      <c r="M14" s="140">
        <f t="shared" si="20"/>
        <v>146</v>
      </c>
      <c r="N14" s="140">
        <f t="shared" si="6"/>
        <v>0</v>
      </c>
      <c r="O14" s="140">
        <f t="shared" si="6"/>
        <v>0</v>
      </c>
      <c r="P14" s="140">
        <f t="shared" si="6"/>
        <v>146</v>
      </c>
      <c r="Q14" s="140">
        <f t="shared" si="6"/>
        <v>0</v>
      </c>
      <c r="R14" s="140">
        <f t="shared" si="6"/>
        <v>0</v>
      </c>
      <c r="S14" s="140">
        <f t="shared" si="6"/>
        <v>0</v>
      </c>
      <c r="T14" s="140">
        <f t="shared" si="6"/>
        <v>12</v>
      </c>
      <c r="U14" s="140">
        <f t="shared" si="6"/>
        <v>0</v>
      </c>
      <c r="V14" s="140">
        <f t="shared" si="6"/>
        <v>0</v>
      </c>
      <c r="W14" s="140">
        <f t="shared" si="6"/>
        <v>0</v>
      </c>
      <c r="X14" s="66">
        <v>34</v>
      </c>
      <c r="Y14" s="59">
        <f t="shared" si="16"/>
        <v>32</v>
      </c>
      <c r="Z14" s="68"/>
      <c r="AA14" s="68">
        <f t="shared" si="17"/>
        <v>0</v>
      </c>
      <c r="AB14" s="68">
        <v>32</v>
      </c>
      <c r="AC14" s="68"/>
      <c r="AD14" s="68"/>
      <c r="AE14" s="68"/>
      <c r="AF14" s="59">
        <v>2</v>
      </c>
      <c r="AG14" s="59"/>
      <c r="AH14" s="59"/>
      <c r="AI14" s="59"/>
      <c r="AJ14" s="66">
        <v>34</v>
      </c>
      <c r="AK14" s="59">
        <f t="shared" si="7"/>
        <v>32</v>
      </c>
      <c r="AL14" s="68"/>
      <c r="AM14" s="68">
        <f t="shared" si="8"/>
        <v>0</v>
      </c>
      <c r="AN14" s="68">
        <v>32</v>
      </c>
      <c r="AO14" s="68"/>
      <c r="AP14" s="68"/>
      <c r="AQ14" s="68"/>
      <c r="AR14" s="59">
        <v>2</v>
      </c>
      <c r="AS14" s="59"/>
      <c r="AT14" s="59"/>
      <c r="AU14" s="59"/>
      <c r="AV14" s="66">
        <v>28</v>
      </c>
      <c r="AW14" s="69">
        <f t="shared" si="9"/>
        <v>26</v>
      </c>
      <c r="AX14" s="68"/>
      <c r="AY14" s="68">
        <f t="shared" si="10"/>
        <v>0</v>
      </c>
      <c r="AZ14" s="68">
        <v>26</v>
      </c>
      <c r="BA14" s="68"/>
      <c r="BB14" s="68"/>
      <c r="BC14" s="68"/>
      <c r="BD14" s="59">
        <v>2</v>
      </c>
      <c r="BE14" s="59"/>
      <c r="BF14" s="59"/>
      <c r="BG14" s="59"/>
      <c r="BH14" s="66">
        <v>28</v>
      </c>
      <c r="BI14" s="69">
        <f t="shared" si="11"/>
        <v>26</v>
      </c>
      <c r="BJ14" s="68"/>
      <c r="BK14" s="68">
        <f t="shared" si="12"/>
        <v>0</v>
      </c>
      <c r="BL14" s="68">
        <v>26</v>
      </c>
      <c r="BM14" s="68"/>
      <c r="BN14" s="68"/>
      <c r="BO14" s="68"/>
      <c r="BP14" s="59">
        <v>2</v>
      </c>
      <c r="BQ14" s="59"/>
      <c r="BR14" s="59"/>
      <c r="BS14" s="59"/>
      <c r="BT14" s="66">
        <v>22</v>
      </c>
      <c r="BU14" s="69">
        <f t="shared" si="13"/>
        <v>20</v>
      </c>
      <c r="BV14" s="68"/>
      <c r="BW14" s="68">
        <f t="shared" si="14"/>
        <v>0</v>
      </c>
      <c r="BX14" s="68">
        <v>20</v>
      </c>
      <c r="BY14" s="68">
        <v>0</v>
      </c>
      <c r="BZ14" s="68"/>
      <c r="CA14" s="68"/>
      <c r="CB14" s="59">
        <v>2</v>
      </c>
      <c r="CC14" s="59"/>
      <c r="CD14" s="59"/>
      <c r="CE14" s="59"/>
      <c r="CF14" s="66">
        <v>12</v>
      </c>
      <c r="CG14" s="69">
        <f t="shared" si="1"/>
        <v>10</v>
      </c>
      <c r="CH14" s="68"/>
      <c r="CI14" s="68">
        <f t="shared" si="15"/>
        <v>0</v>
      </c>
      <c r="CJ14" s="68">
        <v>10</v>
      </c>
      <c r="CK14" s="68"/>
      <c r="CL14" s="68"/>
      <c r="CM14" s="68"/>
      <c r="CN14" s="70">
        <v>2</v>
      </c>
      <c r="CO14" s="71"/>
      <c r="CP14" s="71"/>
      <c r="CQ14" s="71"/>
      <c r="CR14" s="72">
        <f t="shared" si="18"/>
        <v>158</v>
      </c>
      <c r="CS14" s="72" t="b">
        <f t="shared" si="5"/>
        <v>1</v>
      </c>
      <c r="CT14" s="153"/>
      <c r="CU14" s="153"/>
      <c r="CV14" s="153"/>
      <c r="CW14" s="153"/>
      <c r="CX14" s="154"/>
      <c r="CY14" s="154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</row>
    <row r="15" spans="1:136" x14ac:dyDescent="0.25">
      <c r="A15" s="71" t="s">
        <v>271</v>
      </c>
      <c r="B15" s="56" t="s">
        <v>186</v>
      </c>
      <c r="C15" s="184" t="str">
        <f t="shared" si="19"/>
        <v xml:space="preserve">, ДЗ, , , , </v>
      </c>
      <c r="D15" s="183"/>
      <c r="E15" s="184" t="s">
        <v>126</v>
      </c>
      <c r="F15" s="184"/>
      <c r="G15" s="184"/>
      <c r="H15" s="184"/>
      <c r="I15" s="185"/>
      <c r="J15" s="66">
        <f t="shared" si="0"/>
        <v>48</v>
      </c>
      <c r="K15" s="57">
        <v>36</v>
      </c>
      <c r="L15" s="59">
        <v>12</v>
      </c>
      <c r="M15" s="140">
        <f t="shared" si="20"/>
        <v>46</v>
      </c>
      <c r="N15" s="140">
        <f t="shared" si="6"/>
        <v>0</v>
      </c>
      <c r="O15" s="140">
        <f t="shared" si="6"/>
        <v>32</v>
      </c>
      <c r="P15" s="140">
        <f t="shared" si="6"/>
        <v>14</v>
      </c>
      <c r="Q15" s="140">
        <f t="shared" si="6"/>
        <v>0</v>
      </c>
      <c r="R15" s="140">
        <f t="shared" si="6"/>
        <v>0</v>
      </c>
      <c r="S15" s="140">
        <f t="shared" si="6"/>
        <v>0</v>
      </c>
      <c r="T15" s="140">
        <f t="shared" si="6"/>
        <v>2</v>
      </c>
      <c r="U15" s="140">
        <f t="shared" si="6"/>
        <v>0</v>
      </c>
      <c r="V15" s="140">
        <f t="shared" si="6"/>
        <v>0</v>
      </c>
      <c r="W15" s="140">
        <f t="shared" si="6"/>
        <v>0</v>
      </c>
      <c r="X15" s="66"/>
      <c r="Y15" s="59">
        <f t="shared" si="16"/>
        <v>0</v>
      </c>
      <c r="Z15" s="68"/>
      <c r="AA15" s="68">
        <f t="shared" si="17"/>
        <v>0</v>
      </c>
      <c r="AB15" s="68"/>
      <c r="AC15" s="68"/>
      <c r="AD15" s="68"/>
      <c r="AE15" s="68"/>
      <c r="AF15" s="59"/>
      <c r="AG15" s="59"/>
      <c r="AH15" s="59"/>
      <c r="AI15" s="59"/>
      <c r="AJ15" s="66">
        <v>48</v>
      </c>
      <c r="AK15" s="59">
        <f t="shared" si="7"/>
        <v>46</v>
      </c>
      <c r="AL15" s="68"/>
      <c r="AM15" s="68">
        <f t="shared" si="8"/>
        <v>32</v>
      </c>
      <c r="AN15" s="68">
        <v>14</v>
      </c>
      <c r="AO15" s="68"/>
      <c r="AP15" s="68"/>
      <c r="AQ15" s="68"/>
      <c r="AR15" s="59">
        <v>2</v>
      </c>
      <c r="AS15" s="59"/>
      <c r="AT15" s="59"/>
      <c r="AU15" s="59"/>
      <c r="AV15" s="66"/>
      <c r="AW15" s="69">
        <f t="shared" si="9"/>
        <v>0</v>
      </c>
      <c r="AX15" s="68"/>
      <c r="AY15" s="68">
        <f t="shared" si="10"/>
        <v>0</v>
      </c>
      <c r="AZ15" s="68"/>
      <c r="BA15" s="68"/>
      <c r="BB15" s="68"/>
      <c r="BC15" s="68"/>
      <c r="BD15" s="59"/>
      <c r="BE15" s="59"/>
      <c r="BF15" s="59"/>
      <c r="BG15" s="59"/>
      <c r="BH15" s="66"/>
      <c r="BI15" s="69">
        <f t="shared" si="11"/>
        <v>0</v>
      </c>
      <c r="BJ15" s="68"/>
      <c r="BK15" s="68">
        <f t="shared" si="12"/>
        <v>0</v>
      </c>
      <c r="BL15" s="68"/>
      <c r="BM15" s="68"/>
      <c r="BN15" s="68"/>
      <c r="BO15" s="68"/>
      <c r="BP15" s="59"/>
      <c r="BQ15" s="59"/>
      <c r="BR15" s="59"/>
      <c r="BS15" s="59"/>
      <c r="BT15" s="66"/>
      <c r="BU15" s="69">
        <f t="shared" si="13"/>
        <v>0</v>
      </c>
      <c r="BV15" s="68"/>
      <c r="BW15" s="68">
        <f t="shared" si="14"/>
        <v>0</v>
      </c>
      <c r="BX15" s="68"/>
      <c r="BY15" s="68"/>
      <c r="BZ15" s="68"/>
      <c r="CA15" s="68"/>
      <c r="CB15" s="59"/>
      <c r="CC15" s="59"/>
      <c r="CD15" s="59"/>
      <c r="CE15" s="59"/>
      <c r="CF15" s="66"/>
      <c r="CG15" s="69">
        <f t="shared" si="1"/>
        <v>0</v>
      </c>
      <c r="CH15" s="68"/>
      <c r="CI15" s="68">
        <f t="shared" si="15"/>
        <v>0</v>
      </c>
      <c r="CJ15" s="68"/>
      <c r="CK15" s="68"/>
      <c r="CL15" s="68"/>
      <c r="CM15" s="68"/>
      <c r="CN15" s="70"/>
      <c r="CO15" s="71"/>
      <c r="CP15" s="71"/>
      <c r="CQ15" s="71"/>
      <c r="CR15" s="72">
        <f t="shared" si="18"/>
        <v>48</v>
      </c>
      <c r="CS15" s="72" t="b">
        <f t="shared" si="5"/>
        <v>1</v>
      </c>
      <c r="CT15" s="153"/>
      <c r="CU15" s="153"/>
      <c r="CV15" s="153"/>
      <c r="CW15" s="153"/>
      <c r="CX15" s="154"/>
      <c r="CY15" s="154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</row>
    <row r="16" spans="1:136" x14ac:dyDescent="0.25">
      <c r="A16" s="71" t="s">
        <v>272</v>
      </c>
      <c r="B16" s="56" t="s">
        <v>185</v>
      </c>
      <c r="C16" s="184" t="str">
        <f t="shared" si="19"/>
        <v xml:space="preserve">, , , ДЗ, , </v>
      </c>
      <c r="D16" s="183"/>
      <c r="E16" s="184"/>
      <c r="F16" s="184"/>
      <c r="G16" s="184" t="s">
        <v>126</v>
      </c>
      <c r="H16" s="184"/>
      <c r="I16" s="185"/>
      <c r="J16" s="66">
        <f t="shared" si="0"/>
        <v>48</v>
      </c>
      <c r="K16" s="57">
        <v>36</v>
      </c>
      <c r="L16" s="59">
        <v>12</v>
      </c>
      <c r="M16" s="140">
        <f t="shared" si="20"/>
        <v>46</v>
      </c>
      <c r="N16" s="140">
        <f t="shared" si="6"/>
        <v>0</v>
      </c>
      <c r="O16" s="140">
        <f t="shared" si="6"/>
        <v>28</v>
      </c>
      <c r="P16" s="140">
        <f t="shared" si="6"/>
        <v>18</v>
      </c>
      <c r="Q16" s="140">
        <f t="shared" si="6"/>
        <v>0</v>
      </c>
      <c r="R16" s="140">
        <f t="shared" si="6"/>
        <v>0</v>
      </c>
      <c r="S16" s="140">
        <f t="shared" si="6"/>
        <v>0</v>
      </c>
      <c r="T16" s="140">
        <f t="shared" si="6"/>
        <v>2</v>
      </c>
      <c r="U16" s="140">
        <f t="shared" si="6"/>
        <v>0</v>
      </c>
      <c r="V16" s="140">
        <f t="shared" si="6"/>
        <v>0</v>
      </c>
      <c r="W16" s="140">
        <f t="shared" si="6"/>
        <v>0</v>
      </c>
      <c r="X16" s="66"/>
      <c r="Y16" s="59">
        <f t="shared" si="16"/>
        <v>0</v>
      </c>
      <c r="Z16" s="68"/>
      <c r="AA16" s="68">
        <f t="shared" si="17"/>
        <v>0</v>
      </c>
      <c r="AB16" s="68"/>
      <c r="AC16" s="68"/>
      <c r="AD16" s="68"/>
      <c r="AE16" s="68"/>
      <c r="AF16" s="59"/>
      <c r="AG16" s="59"/>
      <c r="AH16" s="59"/>
      <c r="AI16" s="59"/>
      <c r="AJ16" s="66"/>
      <c r="AK16" s="59">
        <f t="shared" si="7"/>
        <v>0</v>
      </c>
      <c r="AL16" s="68"/>
      <c r="AM16" s="68">
        <f t="shared" si="8"/>
        <v>0</v>
      </c>
      <c r="AN16" s="68"/>
      <c r="AO16" s="68"/>
      <c r="AP16" s="68"/>
      <c r="AQ16" s="68"/>
      <c r="AR16" s="59"/>
      <c r="AS16" s="59"/>
      <c r="AT16" s="59"/>
      <c r="AU16" s="59"/>
      <c r="AV16" s="66"/>
      <c r="AW16" s="69">
        <f t="shared" si="9"/>
        <v>0</v>
      </c>
      <c r="AX16" s="68"/>
      <c r="AY16" s="68">
        <f t="shared" si="10"/>
        <v>0</v>
      </c>
      <c r="AZ16" s="68"/>
      <c r="BA16" s="68"/>
      <c r="BB16" s="68"/>
      <c r="BC16" s="68"/>
      <c r="BD16" s="59"/>
      <c r="BE16" s="59"/>
      <c r="BF16" s="59"/>
      <c r="BG16" s="59"/>
      <c r="BH16" s="66">
        <v>48</v>
      </c>
      <c r="BI16" s="69">
        <f t="shared" si="11"/>
        <v>46</v>
      </c>
      <c r="BJ16" s="68"/>
      <c r="BK16" s="68">
        <f t="shared" si="12"/>
        <v>28</v>
      </c>
      <c r="BL16" s="68">
        <v>18</v>
      </c>
      <c r="BM16" s="68"/>
      <c r="BN16" s="68"/>
      <c r="BO16" s="68"/>
      <c r="BP16" s="59">
        <v>2</v>
      </c>
      <c r="BQ16" s="59"/>
      <c r="BR16" s="59"/>
      <c r="BS16" s="59"/>
      <c r="BT16" s="66"/>
      <c r="BU16" s="69">
        <f t="shared" si="13"/>
        <v>0</v>
      </c>
      <c r="BV16" s="68"/>
      <c r="BW16" s="68">
        <f t="shared" si="14"/>
        <v>0</v>
      </c>
      <c r="BX16" s="68"/>
      <c r="BY16" s="68"/>
      <c r="BZ16" s="68"/>
      <c r="CA16" s="68"/>
      <c r="CB16" s="59"/>
      <c r="CC16" s="59"/>
      <c r="CD16" s="59"/>
      <c r="CE16" s="59"/>
      <c r="CF16" s="66"/>
      <c r="CG16" s="69">
        <f t="shared" si="1"/>
        <v>0</v>
      </c>
      <c r="CH16" s="68"/>
      <c r="CI16" s="68">
        <f t="shared" si="15"/>
        <v>0</v>
      </c>
      <c r="CJ16" s="68"/>
      <c r="CK16" s="68"/>
      <c r="CL16" s="68"/>
      <c r="CM16" s="68"/>
      <c r="CN16" s="70"/>
      <c r="CO16" s="71"/>
      <c r="CP16" s="71"/>
      <c r="CQ16" s="71"/>
      <c r="CR16" s="72">
        <f t="shared" si="18"/>
        <v>48</v>
      </c>
      <c r="CS16" s="72" t="b">
        <f t="shared" si="5"/>
        <v>1</v>
      </c>
      <c r="CT16" s="153"/>
      <c r="CU16" s="153"/>
      <c r="CV16" s="153"/>
      <c r="CW16" s="153"/>
      <c r="CX16" s="154"/>
      <c r="CY16" s="154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</row>
    <row r="17" spans="1:136" x14ac:dyDescent="0.25">
      <c r="A17" s="237" t="s">
        <v>273</v>
      </c>
      <c r="B17" s="238" t="s">
        <v>214</v>
      </c>
      <c r="C17" s="184" t="str">
        <f t="shared" si="19"/>
        <v xml:space="preserve">ДЗ, , , , , </v>
      </c>
      <c r="D17" s="183" t="s">
        <v>126</v>
      </c>
      <c r="E17" s="184"/>
      <c r="F17" s="184"/>
      <c r="G17" s="184"/>
      <c r="H17" s="184"/>
      <c r="I17" s="185"/>
      <c r="J17" s="66">
        <f t="shared" si="0"/>
        <v>54</v>
      </c>
      <c r="K17" s="69">
        <v>0</v>
      </c>
      <c r="L17" s="239">
        <v>54</v>
      </c>
      <c r="M17" s="235">
        <f t="shared" si="20"/>
        <v>52</v>
      </c>
      <c r="N17" s="235">
        <f t="shared" si="6"/>
        <v>0</v>
      </c>
      <c r="O17" s="235">
        <f t="shared" si="6"/>
        <v>28</v>
      </c>
      <c r="P17" s="235">
        <f t="shared" si="6"/>
        <v>24</v>
      </c>
      <c r="Q17" s="235">
        <f t="shared" si="6"/>
        <v>0</v>
      </c>
      <c r="R17" s="235">
        <f t="shared" si="6"/>
        <v>0</v>
      </c>
      <c r="S17" s="235">
        <f t="shared" si="6"/>
        <v>0</v>
      </c>
      <c r="T17" s="235">
        <f t="shared" si="6"/>
        <v>2</v>
      </c>
      <c r="U17" s="235">
        <f t="shared" si="6"/>
        <v>0</v>
      </c>
      <c r="V17" s="235">
        <f t="shared" si="6"/>
        <v>0</v>
      </c>
      <c r="W17" s="235">
        <f t="shared" si="6"/>
        <v>0</v>
      </c>
      <c r="X17" s="66">
        <v>54</v>
      </c>
      <c r="Y17" s="69">
        <f t="shared" si="16"/>
        <v>52</v>
      </c>
      <c r="Z17" s="68"/>
      <c r="AA17" s="68">
        <f t="shared" si="17"/>
        <v>28</v>
      </c>
      <c r="AB17" s="68">
        <v>24</v>
      </c>
      <c r="AC17" s="68"/>
      <c r="AD17" s="68"/>
      <c r="AE17" s="68"/>
      <c r="AF17" s="59">
        <v>2</v>
      </c>
      <c r="AG17" s="59"/>
      <c r="AH17" s="59"/>
      <c r="AI17" s="59"/>
      <c r="AJ17" s="66"/>
      <c r="AK17" s="59">
        <f t="shared" si="7"/>
        <v>0</v>
      </c>
      <c r="AL17" s="68"/>
      <c r="AM17" s="68">
        <f t="shared" si="8"/>
        <v>0</v>
      </c>
      <c r="AN17" s="68"/>
      <c r="AO17" s="68"/>
      <c r="AP17" s="68"/>
      <c r="AQ17" s="68"/>
      <c r="AR17" s="59"/>
      <c r="AS17" s="59"/>
      <c r="AT17" s="59"/>
      <c r="AU17" s="59"/>
      <c r="AV17" s="66">
        <v>0</v>
      </c>
      <c r="AW17" s="69">
        <f t="shared" si="9"/>
        <v>0</v>
      </c>
      <c r="AX17" s="68"/>
      <c r="AY17" s="68">
        <f t="shared" si="10"/>
        <v>0</v>
      </c>
      <c r="AZ17" s="68"/>
      <c r="BA17" s="68"/>
      <c r="BB17" s="68"/>
      <c r="BC17" s="68"/>
      <c r="BD17" s="59"/>
      <c r="BE17" s="59"/>
      <c r="BF17" s="59"/>
      <c r="BG17" s="59"/>
      <c r="BH17" s="66"/>
      <c r="BI17" s="69">
        <f t="shared" si="11"/>
        <v>0</v>
      </c>
      <c r="BJ17" s="68"/>
      <c r="BK17" s="68">
        <f t="shared" si="12"/>
        <v>0</v>
      </c>
      <c r="BL17" s="68"/>
      <c r="BM17" s="68"/>
      <c r="BN17" s="68"/>
      <c r="BO17" s="68"/>
      <c r="BP17" s="59"/>
      <c r="BQ17" s="59"/>
      <c r="BR17" s="59"/>
      <c r="BS17" s="59"/>
      <c r="BT17" s="66"/>
      <c r="BU17" s="69">
        <f t="shared" si="13"/>
        <v>0</v>
      </c>
      <c r="BV17" s="68"/>
      <c r="BW17" s="68">
        <f t="shared" si="14"/>
        <v>0</v>
      </c>
      <c r="BX17" s="68"/>
      <c r="BY17" s="68"/>
      <c r="BZ17" s="68"/>
      <c r="CA17" s="68"/>
      <c r="CB17" s="59"/>
      <c r="CC17" s="59"/>
      <c r="CD17" s="59"/>
      <c r="CE17" s="59"/>
      <c r="CF17" s="66"/>
      <c r="CG17" s="69">
        <f t="shared" si="1"/>
        <v>0</v>
      </c>
      <c r="CH17" s="68"/>
      <c r="CI17" s="68">
        <f t="shared" si="15"/>
        <v>0</v>
      </c>
      <c r="CJ17" s="68"/>
      <c r="CK17" s="68"/>
      <c r="CL17" s="68"/>
      <c r="CM17" s="68"/>
      <c r="CN17" s="70"/>
      <c r="CO17" s="71"/>
      <c r="CP17" s="71"/>
      <c r="CQ17" s="71"/>
      <c r="CR17" s="72">
        <f>X17+AJ17+AV17+BH17+BT17+CF17</f>
        <v>54</v>
      </c>
      <c r="CS17" s="72" t="b">
        <f t="shared" si="5"/>
        <v>1</v>
      </c>
      <c r="CT17" s="153"/>
      <c r="CU17" s="153"/>
      <c r="CV17" s="153"/>
      <c r="CW17" s="153"/>
      <c r="CX17" s="154"/>
      <c r="CY17" s="154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</row>
    <row r="18" spans="1:136" s="21" customFormat="1" x14ac:dyDescent="0.25">
      <c r="A18" s="116" t="s">
        <v>275</v>
      </c>
      <c r="B18" s="54" t="s">
        <v>241</v>
      </c>
      <c r="C18" s="244"/>
      <c r="D18" s="186"/>
      <c r="E18" s="187"/>
      <c r="F18" s="187"/>
      <c r="G18" s="187"/>
      <c r="H18" s="187"/>
      <c r="I18" s="188"/>
      <c r="J18" s="66">
        <f t="shared" ref="J18:W18" si="21">SUM(J19:J29)</f>
        <v>898</v>
      </c>
      <c r="K18" s="66">
        <f t="shared" si="21"/>
        <v>504</v>
      </c>
      <c r="L18" s="66">
        <f t="shared" si="21"/>
        <v>394</v>
      </c>
      <c r="M18" s="144">
        <f t="shared" si="21"/>
        <v>812</v>
      </c>
      <c r="N18" s="144">
        <f t="shared" si="21"/>
        <v>0</v>
      </c>
      <c r="O18" s="144">
        <f t="shared" si="21"/>
        <v>428</v>
      </c>
      <c r="P18" s="144">
        <f t="shared" si="21"/>
        <v>374</v>
      </c>
      <c r="Q18" s="144">
        <f t="shared" si="21"/>
        <v>0</v>
      </c>
      <c r="R18" s="144">
        <f t="shared" si="21"/>
        <v>0</v>
      </c>
      <c r="S18" s="144">
        <f t="shared" si="21"/>
        <v>10</v>
      </c>
      <c r="T18" s="144">
        <f t="shared" si="21"/>
        <v>56</v>
      </c>
      <c r="U18" s="144">
        <f t="shared" si="21"/>
        <v>0</v>
      </c>
      <c r="V18" s="144">
        <f t="shared" si="21"/>
        <v>0</v>
      </c>
      <c r="W18" s="144">
        <f t="shared" si="21"/>
        <v>30</v>
      </c>
      <c r="X18" s="66">
        <f>SUM(X19:X29)</f>
        <v>300</v>
      </c>
      <c r="Y18" s="66">
        <f t="shared" ref="Y18:AU18" si="22">SUM(Y19:Y29)</f>
        <v>268</v>
      </c>
      <c r="Z18" s="66">
        <f t="shared" si="22"/>
        <v>0</v>
      </c>
      <c r="AA18" s="66">
        <f t="shared" si="22"/>
        <v>152</v>
      </c>
      <c r="AB18" s="66">
        <f t="shared" si="22"/>
        <v>114</v>
      </c>
      <c r="AC18" s="66">
        <f t="shared" si="22"/>
        <v>0</v>
      </c>
      <c r="AD18" s="66">
        <f t="shared" si="22"/>
        <v>0</v>
      </c>
      <c r="AE18" s="66">
        <f t="shared" si="22"/>
        <v>2</v>
      </c>
      <c r="AF18" s="66">
        <f t="shared" si="22"/>
        <v>26</v>
      </c>
      <c r="AG18" s="66">
        <f t="shared" si="22"/>
        <v>0</v>
      </c>
      <c r="AH18" s="66">
        <f t="shared" si="22"/>
        <v>0</v>
      </c>
      <c r="AI18" s="66">
        <f t="shared" si="22"/>
        <v>6</v>
      </c>
      <c r="AJ18" s="66">
        <f t="shared" si="22"/>
        <v>262</v>
      </c>
      <c r="AK18" s="66">
        <f t="shared" si="22"/>
        <v>230</v>
      </c>
      <c r="AL18" s="66">
        <f t="shared" si="22"/>
        <v>0</v>
      </c>
      <c r="AM18" s="66">
        <f t="shared" si="22"/>
        <v>120</v>
      </c>
      <c r="AN18" s="66">
        <f t="shared" si="22"/>
        <v>104</v>
      </c>
      <c r="AO18" s="66">
        <f t="shared" si="22"/>
        <v>0</v>
      </c>
      <c r="AP18" s="66">
        <f t="shared" si="22"/>
        <v>0</v>
      </c>
      <c r="AQ18" s="66">
        <f t="shared" si="22"/>
        <v>6</v>
      </c>
      <c r="AR18" s="66">
        <f t="shared" si="22"/>
        <v>14</v>
      </c>
      <c r="AS18" s="66">
        <f t="shared" si="22"/>
        <v>0</v>
      </c>
      <c r="AT18" s="66">
        <f t="shared" si="22"/>
        <v>0</v>
      </c>
      <c r="AU18" s="66">
        <f t="shared" si="22"/>
        <v>18</v>
      </c>
      <c r="AV18" s="66">
        <f>SUM(AV19:AV29)</f>
        <v>0</v>
      </c>
      <c r="AW18" s="66">
        <f t="shared" ref="AW18:BG18" si="23">SUM(AW19:AW29)</f>
        <v>0</v>
      </c>
      <c r="AX18" s="66">
        <f t="shared" si="23"/>
        <v>0</v>
      </c>
      <c r="AY18" s="66">
        <f t="shared" si="23"/>
        <v>0</v>
      </c>
      <c r="AZ18" s="66">
        <f t="shared" si="23"/>
        <v>0</v>
      </c>
      <c r="BA18" s="66">
        <f t="shared" si="23"/>
        <v>0</v>
      </c>
      <c r="BB18" s="66">
        <f t="shared" si="23"/>
        <v>0</v>
      </c>
      <c r="BC18" s="66">
        <f t="shared" si="23"/>
        <v>0</v>
      </c>
      <c r="BD18" s="66">
        <f t="shared" si="23"/>
        <v>0</v>
      </c>
      <c r="BE18" s="66">
        <f t="shared" si="23"/>
        <v>0</v>
      </c>
      <c r="BF18" s="66">
        <f t="shared" si="23"/>
        <v>0</v>
      </c>
      <c r="BG18" s="66">
        <f t="shared" si="23"/>
        <v>0</v>
      </c>
      <c r="BH18" s="66">
        <f>SUM(BH19:BH29)</f>
        <v>118</v>
      </c>
      <c r="BI18" s="66">
        <f t="shared" ref="BI18:BS18" si="24">SUM(BI19:BI29)</f>
        <v>114</v>
      </c>
      <c r="BJ18" s="66">
        <f t="shared" si="24"/>
        <v>0</v>
      </c>
      <c r="BK18" s="66">
        <f t="shared" si="24"/>
        <v>46</v>
      </c>
      <c r="BL18" s="66">
        <f t="shared" si="24"/>
        <v>68</v>
      </c>
      <c r="BM18" s="66">
        <f t="shared" si="24"/>
        <v>0</v>
      </c>
      <c r="BN18" s="66">
        <f t="shared" si="24"/>
        <v>0</v>
      </c>
      <c r="BO18" s="66">
        <f t="shared" si="24"/>
        <v>0</v>
      </c>
      <c r="BP18" s="66">
        <f t="shared" si="24"/>
        <v>4</v>
      </c>
      <c r="BQ18" s="66">
        <f t="shared" si="24"/>
        <v>0</v>
      </c>
      <c r="BR18" s="66">
        <f t="shared" si="24"/>
        <v>0</v>
      </c>
      <c r="BS18" s="66">
        <f t="shared" si="24"/>
        <v>0</v>
      </c>
      <c r="BT18" s="66">
        <f>SUM(BT19:BT29)</f>
        <v>116</v>
      </c>
      <c r="BU18" s="66">
        <f t="shared" ref="BU18:CE18" si="25">SUM(BU19:BU29)</f>
        <v>104</v>
      </c>
      <c r="BV18" s="66">
        <f t="shared" si="25"/>
        <v>0</v>
      </c>
      <c r="BW18" s="66">
        <f t="shared" si="25"/>
        <v>46</v>
      </c>
      <c r="BX18" s="66">
        <f t="shared" si="25"/>
        <v>56</v>
      </c>
      <c r="BY18" s="66">
        <f t="shared" si="25"/>
        <v>0</v>
      </c>
      <c r="BZ18" s="66">
        <f t="shared" si="25"/>
        <v>0</v>
      </c>
      <c r="CA18" s="66">
        <f t="shared" si="25"/>
        <v>2</v>
      </c>
      <c r="CB18" s="66">
        <f t="shared" si="25"/>
        <v>6</v>
      </c>
      <c r="CC18" s="66">
        <f t="shared" si="25"/>
        <v>0</v>
      </c>
      <c r="CD18" s="66">
        <f t="shared" si="25"/>
        <v>0</v>
      </c>
      <c r="CE18" s="66">
        <f t="shared" si="25"/>
        <v>6</v>
      </c>
      <c r="CF18" s="66">
        <f>SUM(CF19:CF29)</f>
        <v>102</v>
      </c>
      <c r="CG18" s="66">
        <f t="shared" ref="CG18:CQ18" si="26">SUM(CG19:CG29)</f>
        <v>96</v>
      </c>
      <c r="CH18" s="66">
        <f t="shared" si="26"/>
        <v>0</v>
      </c>
      <c r="CI18" s="66">
        <f t="shared" si="26"/>
        <v>64</v>
      </c>
      <c r="CJ18" s="66">
        <f t="shared" si="26"/>
        <v>32</v>
      </c>
      <c r="CK18" s="66">
        <f t="shared" si="26"/>
        <v>0</v>
      </c>
      <c r="CL18" s="66">
        <f t="shared" si="26"/>
        <v>0</v>
      </c>
      <c r="CM18" s="66">
        <f t="shared" si="26"/>
        <v>0</v>
      </c>
      <c r="CN18" s="66">
        <f t="shared" si="26"/>
        <v>6</v>
      </c>
      <c r="CO18" s="66">
        <f t="shared" si="26"/>
        <v>0</v>
      </c>
      <c r="CP18" s="66">
        <f t="shared" si="26"/>
        <v>0</v>
      </c>
      <c r="CQ18" s="66">
        <f t="shared" si="26"/>
        <v>0</v>
      </c>
      <c r="CR18" s="72">
        <f>X18+AJ18+AV18+BH18+BT18+CF18</f>
        <v>898</v>
      </c>
      <c r="CS18" s="72" t="b">
        <f t="shared" si="5"/>
        <v>1</v>
      </c>
      <c r="CT18" s="153"/>
      <c r="CU18" s="153"/>
      <c r="CV18" s="153"/>
      <c r="CW18" s="153"/>
      <c r="CX18" s="154"/>
      <c r="CY18" s="154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</row>
    <row r="19" spans="1:136" x14ac:dyDescent="0.25">
      <c r="A19" s="71" t="s">
        <v>276</v>
      </c>
      <c r="B19" s="63" t="s">
        <v>131</v>
      </c>
      <c r="C19" s="184" t="str">
        <f>_xlfn.CONCAT(D19,", ",E19,", ",F19,", ",G19,",",H19," , ",I19)</f>
        <v xml:space="preserve">ДФК, Э, , , , </v>
      </c>
      <c r="D19" s="183" t="s">
        <v>309</v>
      </c>
      <c r="E19" s="184" t="s">
        <v>127</v>
      </c>
      <c r="F19" s="184"/>
      <c r="G19" s="184"/>
      <c r="H19" s="184"/>
      <c r="I19" s="185"/>
      <c r="J19" s="66">
        <f t="shared" si="0"/>
        <v>120</v>
      </c>
      <c r="K19" s="57">
        <v>72</v>
      </c>
      <c r="L19" s="57">
        <v>48</v>
      </c>
      <c r="M19" s="140">
        <f t="shared" ref="M19:W29" si="27">Y19+AK19+AW19+BI19+BU19+CG19</f>
        <v>108</v>
      </c>
      <c r="N19" s="140">
        <f t="shared" si="27"/>
        <v>0</v>
      </c>
      <c r="O19" s="140">
        <f t="shared" si="27"/>
        <v>46</v>
      </c>
      <c r="P19" s="140">
        <f t="shared" si="27"/>
        <v>60</v>
      </c>
      <c r="Q19" s="140">
        <f t="shared" si="27"/>
        <v>0</v>
      </c>
      <c r="R19" s="140">
        <f t="shared" si="27"/>
        <v>0</v>
      </c>
      <c r="S19" s="140">
        <f t="shared" si="27"/>
        <v>2</v>
      </c>
      <c r="T19" s="140">
        <f t="shared" si="27"/>
        <v>6</v>
      </c>
      <c r="U19" s="140">
        <f t="shared" si="27"/>
        <v>0</v>
      </c>
      <c r="V19" s="140">
        <f t="shared" si="27"/>
        <v>0</v>
      </c>
      <c r="W19" s="140">
        <f t="shared" si="27"/>
        <v>6</v>
      </c>
      <c r="X19" s="66">
        <v>48</v>
      </c>
      <c r="Y19" s="59">
        <f>X19-AI19-AG19-AF19</f>
        <v>46</v>
      </c>
      <c r="Z19" s="68"/>
      <c r="AA19" s="68">
        <f t="shared" ref="AA19:AA29" si="28">Y19-Z19-AB19-AC19-AD19-AE19</f>
        <v>26</v>
      </c>
      <c r="AB19" s="68">
        <v>20</v>
      </c>
      <c r="AC19" s="68"/>
      <c r="AD19" s="68"/>
      <c r="AE19" s="68"/>
      <c r="AF19" s="59">
        <v>2</v>
      </c>
      <c r="AG19" s="59"/>
      <c r="AH19" s="59"/>
      <c r="AI19" s="59"/>
      <c r="AJ19" s="66">
        <v>72</v>
      </c>
      <c r="AK19" s="59">
        <f t="shared" ref="AK19:AK29" si="29">AJ19-AU19-AS19-AR19</f>
        <v>62</v>
      </c>
      <c r="AL19" s="68"/>
      <c r="AM19" s="68">
        <f t="shared" ref="AM19:AM29" si="30">AK19-AL19-AN19-AO19-AP19-AQ19</f>
        <v>20</v>
      </c>
      <c r="AN19" s="68">
        <v>40</v>
      </c>
      <c r="AO19" s="68"/>
      <c r="AP19" s="68"/>
      <c r="AQ19" s="68">
        <v>2</v>
      </c>
      <c r="AR19" s="59">
        <v>4</v>
      </c>
      <c r="AS19" s="59"/>
      <c r="AT19" s="59"/>
      <c r="AU19" s="59">
        <v>6</v>
      </c>
      <c r="AV19" s="66">
        <v>0</v>
      </c>
      <c r="AW19" s="59">
        <f t="shared" ref="AW19:AW29" si="31">AV19-BG19-BE19-BD19</f>
        <v>0</v>
      </c>
      <c r="AX19" s="68"/>
      <c r="AY19" s="68">
        <f t="shared" ref="AY19:AY29" si="32">AW19-AX19-AZ19-BA19-BB19-BC19</f>
        <v>0</v>
      </c>
      <c r="AZ19" s="68"/>
      <c r="BA19" s="68"/>
      <c r="BB19" s="68"/>
      <c r="BC19" s="68"/>
      <c r="BD19" s="59"/>
      <c r="BE19" s="59"/>
      <c r="BF19" s="59"/>
      <c r="BG19" s="59"/>
      <c r="BH19" s="66">
        <v>0</v>
      </c>
      <c r="BI19" s="69">
        <f t="shared" ref="BI19:BI29" si="33">BH19-BS19-BQ19-BP19-BR19</f>
        <v>0</v>
      </c>
      <c r="BJ19" s="68"/>
      <c r="BK19" s="68">
        <f t="shared" ref="BK19:BK29" si="34">BI19-BJ19-BL19-BM19-BN19-BO19</f>
        <v>0</v>
      </c>
      <c r="BL19" s="68"/>
      <c r="BM19" s="68"/>
      <c r="BN19" s="68"/>
      <c r="BO19" s="68"/>
      <c r="BP19" s="59"/>
      <c r="BQ19" s="59"/>
      <c r="BR19" s="59"/>
      <c r="BS19" s="59"/>
      <c r="BT19" s="66">
        <v>0</v>
      </c>
      <c r="BU19" s="69">
        <f t="shared" ref="BU19:BU29" si="35">BT19-CE19-CC19-CB19-CD19</f>
        <v>0</v>
      </c>
      <c r="BV19" s="68"/>
      <c r="BW19" s="68">
        <f t="shared" ref="BW19:BW29" si="36">BU19-BV19-BX19-BY19-BZ19-CA19</f>
        <v>0</v>
      </c>
      <c r="BX19" s="68"/>
      <c r="BY19" s="68"/>
      <c r="BZ19" s="68"/>
      <c r="CA19" s="68"/>
      <c r="CB19" s="59"/>
      <c r="CC19" s="59"/>
      <c r="CD19" s="59"/>
      <c r="CE19" s="59"/>
      <c r="CF19" s="66"/>
      <c r="CG19" s="69">
        <f t="shared" ref="CG19:CG29" si="37">CF19-CQ19-CO19-CN19-CP19</f>
        <v>0</v>
      </c>
      <c r="CH19" s="68"/>
      <c r="CI19" s="68">
        <f t="shared" ref="CI19:CI29" si="38">CG19-CH19-CJ19-CK19-CL19-CM19</f>
        <v>0</v>
      </c>
      <c r="CJ19" s="68"/>
      <c r="CK19" s="68"/>
      <c r="CL19" s="68"/>
      <c r="CM19" s="68"/>
      <c r="CN19" s="70"/>
      <c r="CO19" s="71"/>
      <c r="CP19" s="71"/>
      <c r="CQ19" s="71"/>
      <c r="CR19" s="72">
        <f t="shared" si="18"/>
        <v>120</v>
      </c>
      <c r="CS19" s="72" t="b">
        <f t="shared" si="5"/>
        <v>1</v>
      </c>
      <c r="CT19" s="153"/>
      <c r="CU19" s="153"/>
      <c r="CV19" s="153"/>
      <c r="CW19" s="153"/>
      <c r="CX19" s="154"/>
      <c r="CY19" s="154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</row>
    <row r="20" spans="1:136" x14ac:dyDescent="0.25">
      <c r="A20" s="71" t="s">
        <v>277</v>
      </c>
      <c r="B20" s="63" t="s">
        <v>132</v>
      </c>
      <c r="C20" s="184" t="str">
        <f t="shared" ref="C20:C29" si="39">_xlfn.CONCAT(D20,", ",E20,", ",F20,", ",G20,",",H20," , ",I20)</f>
        <v xml:space="preserve">ДФК, Э, , , , </v>
      </c>
      <c r="D20" s="183" t="s">
        <v>309</v>
      </c>
      <c r="E20" s="184" t="s">
        <v>127</v>
      </c>
      <c r="F20" s="184"/>
      <c r="G20" s="184"/>
      <c r="H20" s="184"/>
      <c r="I20" s="185"/>
      <c r="J20" s="66">
        <f t="shared" si="0"/>
        <v>98</v>
      </c>
      <c r="K20" s="57">
        <v>72</v>
      </c>
      <c r="L20" s="57">
        <v>26</v>
      </c>
      <c r="M20" s="140">
        <f t="shared" si="27"/>
        <v>84</v>
      </c>
      <c r="N20" s="140">
        <f t="shared" si="27"/>
        <v>0</v>
      </c>
      <c r="O20" s="140">
        <f t="shared" si="27"/>
        <v>50</v>
      </c>
      <c r="P20" s="140">
        <f t="shared" si="27"/>
        <v>32</v>
      </c>
      <c r="Q20" s="140">
        <f t="shared" si="27"/>
        <v>0</v>
      </c>
      <c r="R20" s="140">
        <f t="shared" si="27"/>
        <v>0</v>
      </c>
      <c r="S20" s="140">
        <f t="shared" si="27"/>
        <v>2</v>
      </c>
      <c r="T20" s="140">
        <f t="shared" si="27"/>
        <v>8</v>
      </c>
      <c r="U20" s="140">
        <f t="shared" si="27"/>
        <v>0</v>
      </c>
      <c r="V20" s="140">
        <f t="shared" si="27"/>
        <v>0</v>
      </c>
      <c r="W20" s="140">
        <f t="shared" si="27"/>
        <v>6</v>
      </c>
      <c r="X20" s="66">
        <v>34</v>
      </c>
      <c r="Y20" s="59">
        <f t="shared" ref="Y20:Y29" si="40">X20-AI20-AG20-AF20</f>
        <v>30</v>
      </c>
      <c r="Z20" s="68"/>
      <c r="AA20" s="68">
        <f t="shared" si="28"/>
        <v>20</v>
      </c>
      <c r="AB20" s="68">
        <v>10</v>
      </c>
      <c r="AC20" s="68"/>
      <c r="AD20" s="68"/>
      <c r="AE20" s="68"/>
      <c r="AF20" s="59">
        <v>4</v>
      </c>
      <c r="AG20" s="59"/>
      <c r="AH20" s="59"/>
      <c r="AI20" s="59"/>
      <c r="AJ20" s="66">
        <v>64</v>
      </c>
      <c r="AK20" s="59">
        <f t="shared" si="29"/>
        <v>54</v>
      </c>
      <c r="AL20" s="68"/>
      <c r="AM20" s="68">
        <f t="shared" si="30"/>
        <v>30</v>
      </c>
      <c r="AN20" s="68">
        <v>22</v>
      </c>
      <c r="AO20" s="68"/>
      <c r="AP20" s="68"/>
      <c r="AQ20" s="68">
        <v>2</v>
      </c>
      <c r="AR20" s="59">
        <v>4</v>
      </c>
      <c r="AS20" s="59"/>
      <c r="AT20" s="59"/>
      <c r="AU20" s="59">
        <v>6</v>
      </c>
      <c r="AV20" s="66">
        <v>0</v>
      </c>
      <c r="AW20" s="59">
        <f t="shared" si="31"/>
        <v>0</v>
      </c>
      <c r="AX20" s="68"/>
      <c r="AY20" s="68">
        <f t="shared" si="32"/>
        <v>0</v>
      </c>
      <c r="AZ20" s="68"/>
      <c r="BA20" s="68"/>
      <c r="BB20" s="68"/>
      <c r="BC20" s="68"/>
      <c r="BD20" s="59"/>
      <c r="BE20" s="59"/>
      <c r="BF20" s="59"/>
      <c r="BG20" s="59"/>
      <c r="BH20" s="66">
        <v>0</v>
      </c>
      <c r="BI20" s="69">
        <f t="shared" si="33"/>
        <v>0</v>
      </c>
      <c r="BJ20" s="68"/>
      <c r="BK20" s="68">
        <f t="shared" si="34"/>
        <v>0</v>
      </c>
      <c r="BL20" s="68"/>
      <c r="BM20" s="68"/>
      <c r="BN20" s="68"/>
      <c r="BO20" s="68"/>
      <c r="BP20" s="59"/>
      <c r="BQ20" s="59"/>
      <c r="BR20" s="59"/>
      <c r="BS20" s="59"/>
      <c r="BT20" s="66">
        <v>0</v>
      </c>
      <c r="BU20" s="69">
        <f t="shared" si="35"/>
        <v>0</v>
      </c>
      <c r="BV20" s="68"/>
      <c r="BW20" s="68">
        <f t="shared" si="36"/>
        <v>0</v>
      </c>
      <c r="BX20" s="68"/>
      <c r="BY20" s="68"/>
      <c r="BZ20" s="68"/>
      <c r="CA20" s="68"/>
      <c r="CB20" s="59"/>
      <c r="CC20" s="59"/>
      <c r="CD20" s="59"/>
      <c r="CE20" s="59"/>
      <c r="CF20" s="66"/>
      <c r="CG20" s="69">
        <f t="shared" si="37"/>
        <v>0</v>
      </c>
      <c r="CH20" s="68"/>
      <c r="CI20" s="68">
        <f t="shared" si="38"/>
        <v>0</v>
      </c>
      <c r="CJ20" s="68"/>
      <c r="CK20" s="68"/>
      <c r="CL20" s="68"/>
      <c r="CM20" s="68"/>
      <c r="CN20" s="70"/>
      <c r="CO20" s="71"/>
      <c r="CP20" s="71"/>
      <c r="CQ20" s="71"/>
      <c r="CR20" s="72">
        <f t="shared" si="18"/>
        <v>98</v>
      </c>
      <c r="CS20" s="72" t="b">
        <f t="shared" si="5"/>
        <v>1</v>
      </c>
      <c r="CT20" s="35"/>
      <c r="CU20" s="35"/>
      <c r="CV20" s="35"/>
      <c r="CW20" s="35"/>
      <c r="CX20" s="11"/>
      <c r="CY20" s="11"/>
    </row>
    <row r="21" spans="1:136" x14ac:dyDescent="0.25">
      <c r="A21" s="71" t="s">
        <v>278</v>
      </c>
      <c r="B21" s="47" t="s">
        <v>187</v>
      </c>
      <c r="C21" s="184" t="str">
        <f t="shared" si="39"/>
        <v xml:space="preserve">Э, , , , , </v>
      </c>
      <c r="D21" s="183" t="s">
        <v>127</v>
      </c>
      <c r="E21" s="184"/>
      <c r="F21" s="184"/>
      <c r="G21" s="184"/>
      <c r="H21" s="184"/>
      <c r="I21" s="185"/>
      <c r="J21" s="66">
        <f t="shared" si="0"/>
        <v>98</v>
      </c>
      <c r="K21" s="57">
        <v>72</v>
      </c>
      <c r="L21" s="57">
        <v>26</v>
      </c>
      <c r="M21" s="140">
        <f t="shared" si="27"/>
        <v>80</v>
      </c>
      <c r="N21" s="140">
        <f t="shared" si="27"/>
        <v>0</v>
      </c>
      <c r="O21" s="140">
        <f t="shared" si="27"/>
        <v>34</v>
      </c>
      <c r="P21" s="140">
        <f t="shared" si="27"/>
        <v>44</v>
      </c>
      <c r="Q21" s="140">
        <f t="shared" si="27"/>
        <v>0</v>
      </c>
      <c r="R21" s="140">
        <f t="shared" si="27"/>
        <v>0</v>
      </c>
      <c r="S21" s="140">
        <f t="shared" si="27"/>
        <v>2</v>
      </c>
      <c r="T21" s="140">
        <f t="shared" si="27"/>
        <v>12</v>
      </c>
      <c r="U21" s="140">
        <f t="shared" si="27"/>
        <v>0</v>
      </c>
      <c r="V21" s="140">
        <f t="shared" si="27"/>
        <v>0</v>
      </c>
      <c r="W21" s="140">
        <f t="shared" si="27"/>
        <v>6</v>
      </c>
      <c r="X21" s="66">
        <v>98</v>
      </c>
      <c r="Y21" s="59">
        <f>X21-AI21-AG21-AF21</f>
        <v>80</v>
      </c>
      <c r="Z21" s="68"/>
      <c r="AA21" s="68">
        <f t="shared" si="28"/>
        <v>34</v>
      </c>
      <c r="AB21" s="68">
        <v>44</v>
      </c>
      <c r="AC21" s="68"/>
      <c r="AD21" s="68"/>
      <c r="AE21" s="68">
        <v>2</v>
      </c>
      <c r="AF21" s="59">
        <v>12</v>
      </c>
      <c r="AG21" s="59"/>
      <c r="AH21" s="59"/>
      <c r="AI21" s="59">
        <v>6</v>
      </c>
      <c r="AJ21" s="66">
        <v>0</v>
      </c>
      <c r="AK21" s="59">
        <f t="shared" si="29"/>
        <v>0</v>
      </c>
      <c r="AL21" s="68"/>
      <c r="AM21" s="68">
        <f t="shared" si="30"/>
        <v>0</v>
      </c>
      <c r="AN21" s="68"/>
      <c r="AO21" s="68"/>
      <c r="AP21" s="68"/>
      <c r="AQ21" s="68"/>
      <c r="AR21" s="59"/>
      <c r="AS21" s="59"/>
      <c r="AT21" s="59"/>
      <c r="AU21" s="59"/>
      <c r="AV21" s="66">
        <v>0</v>
      </c>
      <c r="AW21" s="59">
        <f t="shared" si="31"/>
        <v>0</v>
      </c>
      <c r="AX21" s="68"/>
      <c r="AY21" s="68">
        <f t="shared" si="32"/>
        <v>0</v>
      </c>
      <c r="AZ21" s="68"/>
      <c r="BA21" s="68"/>
      <c r="BB21" s="68"/>
      <c r="BC21" s="68"/>
      <c r="BD21" s="59"/>
      <c r="BE21" s="59"/>
      <c r="BF21" s="59"/>
      <c r="BG21" s="59"/>
      <c r="BH21" s="66">
        <v>0</v>
      </c>
      <c r="BI21" s="69">
        <f t="shared" si="33"/>
        <v>0</v>
      </c>
      <c r="BJ21" s="68"/>
      <c r="BK21" s="68">
        <f t="shared" si="34"/>
        <v>0</v>
      </c>
      <c r="BL21" s="68"/>
      <c r="BM21" s="68"/>
      <c r="BN21" s="68"/>
      <c r="BO21" s="68"/>
      <c r="BP21" s="59"/>
      <c r="BQ21" s="59"/>
      <c r="BR21" s="59"/>
      <c r="BS21" s="59"/>
      <c r="BT21" s="66">
        <v>0</v>
      </c>
      <c r="BU21" s="69">
        <f t="shared" si="35"/>
        <v>0</v>
      </c>
      <c r="BV21" s="68"/>
      <c r="BW21" s="68">
        <f t="shared" si="36"/>
        <v>0</v>
      </c>
      <c r="BX21" s="68"/>
      <c r="BY21" s="68"/>
      <c r="BZ21" s="68"/>
      <c r="CA21" s="68"/>
      <c r="CB21" s="59"/>
      <c r="CC21" s="59"/>
      <c r="CD21" s="59"/>
      <c r="CE21" s="59"/>
      <c r="CF21" s="66"/>
      <c r="CG21" s="69">
        <f t="shared" si="37"/>
        <v>0</v>
      </c>
      <c r="CH21" s="68"/>
      <c r="CI21" s="68">
        <f t="shared" si="38"/>
        <v>0</v>
      </c>
      <c r="CJ21" s="68"/>
      <c r="CK21" s="68"/>
      <c r="CL21" s="68"/>
      <c r="CM21" s="68"/>
      <c r="CN21" s="70"/>
      <c r="CO21" s="71"/>
      <c r="CP21" s="71"/>
      <c r="CQ21" s="71"/>
      <c r="CR21" s="72">
        <f t="shared" si="18"/>
        <v>98</v>
      </c>
      <c r="CS21" s="72" t="b">
        <f t="shared" si="5"/>
        <v>1</v>
      </c>
      <c r="CT21" s="35"/>
      <c r="CU21" s="35"/>
      <c r="CV21" s="35"/>
      <c r="CW21" s="35"/>
      <c r="CX21" s="11"/>
      <c r="CY21" s="11"/>
    </row>
    <row r="22" spans="1:136" ht="13.9" customHeight="1" x14ac:dyDescent="0.25">
      <c r="A22" s="71" t="s">
        <v>279</v>
      </c>
      <c r="B22" s="63" t="s">
        <v>133</v>
      </c>
      <c r="C22" s="184" t="str">
        <f t="shared" si="39"/>
        <v xml:space="preserve">ДЗ, , , , , </v>
      </c>
      <c r="D22" s="183" t="s">
        <v>126</v>
      </c>
      <c r="E22" s="184"/>
      <c r="F22" s="184"/>
      <c r="G22" s="184"/>
      <c r="H22" s="184"/>
      <c r="I22" s="185"/>
      <c r="J22" s="66">
        <f t="shared" si="0"/>
        <v>72</v>
      </c>
      <c r="K22" s="57">
        <v>72</v>
      </c>
      <c r="L22" s="57"/>
      <c r="M22" s="140">
        <f t="shared" si="27"/>
        <v>68</v>
      </c>
      <c r="N22" s="140">
        <f t="shared" si="27"/>
        <v>0</v>
      </c>
      <c r="O22" s="140">
        <f t="shared" si="27"/>
        <v>48</v>
      </c>
      <c r="P22" s="140">
        <f t="shared" si="27"/>
        <v>20</v>
      </c>
      <c r="Q22" s="140">
        <f t="shared" si="27"/>
        <v>0</v>
      </c>
      <c r="R22" s="140">
        <f t="shared" si="27"/>
        <v>0</v>
      </c>
      <c r="S22" s="140">
        <f t="shared" si="27"/>
        <v>0</v>
      </c>
      <c r="T22" s="140">
        <f t="shared" si="27"/>
        <v>4</v>
      </c>
      <c r="U22" s="140">
        <f t="shared" si="27"/>
        <v>0</v>
      </c>
      <c r="V22" s="140">
        <f t="shared" si="27"/>
        <v>0</v>
      </c>
      <c r="W22" s="140">
        <f t="shared" si="27"/>
        <v>0</v>
      </c>
      <c r="X22" s="66">
        <v>72</v>
      </c>
      <c r="Y22" s="59">
        <f t="shared" si="40"/>
        <v>68</v>
      </c>
      <c r="Z22" s="68"/>
      <c r="AA22" s="68">
        <f t="shared" si="28"/>
        <v>48</v>
      </c>
      <c r="AB22" s="68">
        <v>20</v>
      </c>
      <c r="AC22" s="68"/>
      <c r="AD22" s="68"/>
      <c r="AE22" s="68"/>
      <c r="AF22" s="59">
        <v>4</v>
      </c>
      <c r="AG22" s="59"/>
      <c r="AH22" s="59"/>
      <c r="AI22" s="59"/>
      <c r="AJ22" s="66">
        <v>0</v>
      </c>
      <c r="AK22" s="59">
        <f t="shared" si="29"/>
        <v>0</v>
      </c>
      <c r="AL22" s="68"/>
      <c r="AM22" s="68">
        <f t="shared" si="30"/>
        <v>0</v>
      </c>
      <c r="AN22" s="68"/>
      <c r="AO22" s="68"/>
      <c r="AP22" s="68"/>
      <c r="AQ22" s="68"/>
      <c r="AR22" s="59"/>
      <c r="AS22" s="59"/>
      <c r="AT22" s="59"/>
      <c r="AU22" s="59"/>
      <c r="AV22" s="66">
        <v>0</v>
      </c>
      <c r="AW22" s="59">
        <f t="shared" si="31"/>
        <v>0</v>
      </c>
      <c r="AX22" s="68"/>
      <c r="AY22" s="68">
        <f t="shared" si="32"/>
        <v>0</v>
      </c>
      <c r="AZ22" s="68"/>
      <c r="BA22" s="68"/>
      <c r="BB22" s="68"/>
      <c r="BC22" s="68"/>
      <c r="BD22" s="59"/>
      <c r="BE22" s="59"/>
      <c r="BF22" s="59"/>
      <c r="BG22" s="59"/>
      <c r="BH22" s="66">
        <v>0</v>
      </c>
      <c r="BI22" s="69">
        <f t="shared" si="33"/>
        <v>0</v>
      </c>
      <c r="BJ22" s="68"/>
      <c r="BK22" s="68">
        <f t="shared" si="34"/>
        <v>0</v>
      </c>
      <c r="BL22" s="68"/>
      <c r="BM22" s="68"/>
      <c r="BN22" s="68"/>
      <c r="BO22" s="68"/>
      <c r="BP22" s="59"/>
      <c r="BQ22" s="59"/>
      <c r="BR22" s="59"/>
      <c r="BS22" s="59"/>
      <c r="BT22" s="66">
        <v>0</v>
      </c>
      <c r="BU22" s="69">
        <f t="shared" si="35"/>
        <v>0</v>
      </c>
      <c r="BV22" s="68"/>
      <c r="BW22" s="68">
        <f t="shared" si="36"/>
        <v>0</v>
      </c>
      <c r="BX22" s="68"/>
      <c r="BY22" s="68"/>
      <c r="BZ22" s="68"/>
      <c r="CA22" s="68"/>
      <c r="CB22" s="59"/>
      <c r="CC22" s="59"/>
      <c r="CD22" s="59"/>
      <c r="CE22" s="59"/>
      <c r="CF22" s="66"/>
      <c r="CG22" s="69">
        <f t="shared" si="37"/>
        <v>0</v>
      </c>
      <c r="CH22" s="68"/>
      <c r="CI22" s="68">
        <f t="shared" si="38"/>
        <v>0</v>
      </c>
      <c r="CJ22" s="68"/>
      <c r="CK22" s="68"/>
      <c r="CL22" s="68"/>
      <c r="CM22" s="68"/>
      <c r="CN22" s="70"/>
      <c r="CO22" s="71"/>
      <c r="CP22" s="71"/>
      <c r="CQ22" s="71"/>
      <c r="CR22" s="72">
        <f t="shared" si="18"/>
        <v>72</v>
      </c>
      <c r="CS22" s="72" t="b">
        <f t="shared" si="5"/>
        <v>1</v>
      </c>
      <c r="CT22" s="35"/>
      <c r="CU22" s="35"/>
      <c r="CV22" s="35"/>
      <c r="CW22" s="35"/>
      <c r="CX22" s="11"/>
      <c r="CY22" s="11"/>
    </row>
    <row r="23" spans="1:136" ht="30" x14ac:dyDescent="0.25">
      <c r="A23" s="71" t="s">
        <v>280</v>
      </c>
      <c r="B23" s="63" t="s">
        <v>134</v>
      </c>
      <c r="C23" s="184" t="str">
        <f t="shared" si="39"/>
        <v xml:space="preserve">, ДЗ, , , , </v>
      </c>
      <c r="D23" s="183"/>
      <c r="E23" s="184" t="s">
        <v>126</v>
      </c>
      <c r="F23" s="184"/>
      <c r="G23" s="184"/>
      <c r="H23" s="184"/>
      <c r="I23" s="185"/>
      <c r="J23" s="66">
        <f t="shared" si="0"/>
        <v>72</v>
      </c>
      <c r="K23" s="57">
        <v>72</v>
      </c>
      <c r="L23" s="57">
        <v>0</v>
      </c>
      <c r="M23" s="140">
        <f t="shared" si="27"/>
        <v>70</v>
      </c>
      <c r="N23" s="140">
        <f t="shared" si="27"/>
        <v>0</v>
      </c>
      <c r="O23" s="140">
        <f t="shared" si="27"/>
        <v>48</v>
      </c>
      <c r="P23" s="140">
        <f t="shared" si="27"/>
        <v>22</v>
      </c>
      <c r="Q23" s="140">
        <f t="shared" si="27"/>
        <v>0</v>
      </c>
      <c r="R23" s="140">
        <f t="shared" si="27"/>
        <v>0</v>
      </c>
      <c r="S23" s="140">
        <f t="shared" si="27"/>
        <v>0</v>
      </c>
      <c r="T23" s="140">
        <f t="shared" si="27"/>
        <v>2</v>
      </c>
      <c r="U23" s="140">
        <f t="shared" si="27"/>
        <v>0</v>
      </c>
      <c r="V23" s="140">
        <f t="shared" si="27"/>
        <v>0</v>
      </c>
      <c r="W23" s="140">
        <f t="shared" si="27"/>
        <v>0</v>
      </c>
      <c r="X23" s="66"/>
      <c r="Y23" s="59">
        <f t="shared" si="40"/>
        <v>0</v>
      </c>
      <c r="Z23" s="68"/>
      <c r="AA23" s="68">
        <f t="shared" si="28"/>
        <v>0</v>
      </c>
      <c r="AB23" s="68"/>
      <c r="AC23" s="68"/>
      <c r="AD23" s="68"/>
      <c r="AE23" s="68"/>
      <c r="AF23" s="59"/>
      <c r="AG23" s="59"/>
      <c r="AH23" s="59"/>
      <c r="AI23" s="59"/>
      <c r="AJ23" s="66">
        <v>72</v>
      </c>
      <c r="AK23" s="59">
        <f t="shared" si="29"/>
        <v>70</v>
      </c>
      <c r="AL23" s="68"/>
      <c r="AM23" s="68">
        <f t="shared" si="30"/>
        <v>48</v>
      </c>
      <c r="AN23" s="68">
        <v>22</v>
      </c>
      <c r="AO23" s="68"/>
      <c r="AP23" s="68"/>
      <c r="AQ23" s="68"/>
      <c r="AR23" s="59">
        <v>2</v>
      </c>
      <c r="AS23" s="59"/>
      <c r="AT23" s="59"/>
      <c r="AU23" s="59"/>
      <c r="AV23" s="66">
        <v>0</v>
      </c>
      <c r="AW23" s="59">
        <f t="shared" si="31"/>
        <v>0</v>
      </c>
      <c r="AX23" s="68"/>
      <c r="AY23" s="68">
        <f t="shared" si="32"/>
        <v>0</v>
      </c>
      <c r="AZ23" s="68"/>
      <c r="BA23" s="68"/>
      <c r="BB23" s="68"/>
      <c r="BC23" s="68"/>
      <c r="BD23" s="59"/>
      <c r="BE23" s="59"/>
      <c r="BF23" s="59"/>
      <c r="BG23" s="59"/>
      <c r="BH23" s="66">
        <v>0</v>
      </c>
      <c r="BI23" s="69">
        <f t="shared" si="33"/>
        <v>0</v>
      </c>
      <c r="BJ23" s="68"/>
      <c r="BK23" s="68">
        <f t="shared" si="34"/>
        <v>0</v>
      </c>
      <c r="BL23" s="68"/>
      <c r="BM23" s="68"/>
      <c r="BN23" s="68"/>
      <c r="BO23" s="68"/>
      <c r="BP23" s="59"/>
      <c r="BQ23" s="59"/>
      <c r="BR23" s="59"/>
      <c r="BS23" s="59"/>
      <c r="BT23" s="66">
        <v>0</v>
      </c>
      <c r="BU23" s="69">
        <f t="shared" si="35"/>
        <v>0</v>
      </c>
      <c r="BV23" s="68"/>
      <c r="BW23" s="68">
        <f t="shared" si="36"/>
        <v>0</v>
      </c>
      <c r="BX23" s="68"/>
      <c r="BY23" s="68"/>
      <c r="BZ23" s="68"/>
      <c r="CA23" s="68"/>
      <c r="CB23" s="59"/>
      <c r="CC23" s="59"/>
      <c r="CD23" s="59"/>
      <c r="CE23" s="59"/>
      <c r="CF23" s="66"/>
      <c r="CG23" s="69">
        <f t="shared" si="37"/>
        <v>0</v>
      </c>
      <c r="CH23" s="68"/>
      <c r="CI23" s="68">
        <f t="shared" si="38"/>
        <v>0</v>
      </c>
      <c r="CJ23" s="68"/>
      <c r="CK23" s="68"/>
      <c r="CL23" s="68"/>
      <c r="CM23" s="68"/>
      <c r="CN23" s="70"/>
      <c r="CO23" s="71"/>
      <c r="CP23" s="71"/>
      <c r="CQ23" s="71"/>
      <c r="CR23" s="72">
        <f t="shared" si="18"/>
        <v>72</v>
      </c>
      <c r="CS23" s="72" t="b">
        <f t="shared" si="5"/>
        <v>1</v>
      </c>
      <c r="CT23" s="35"/>
      <c r="CU23" s="35"/>
      <c r="CV23" s="35"/>
      <c r="CW23" s="35"/>
      <c r="CX23" s="11"/>
      <c r="CY23" s="11"/>
    </row>
    <row r="24" spans="1:136" ht="30" x14ac:dyDescent="0.25">
      <c r="A24" s="71" t="s">
        <v>281</v>
      </c>
      <c r="B24" s="64" t="s">
        <v>135</v>
      </c>
      <c r="C24" s="184" t="str">
        <f t="shared" si="39"/>
        <v xml:space="preserve">, , , ДФК,Э , </v>
      </c>
      <c r="D24" s="183"/>
      <c r="E24" s="184"/>
      <c r="F24" s="184"/>
      <c r="G24" s="184" t="s">
        <v>309</v>
      </c>
      <c r="H24" s="184" t="s">
        <v>127</v>
      </c>
      <c r="I24" s="185"/>
      <c r="J24" s="66">
        <f t="shared" si="0"/>
        <v>108</v>
      </c>
      <c r="K24" s="57">
        <v>54</v>
      </c>
      <c r="L24" s="57">
        <v>54</v>
      </c>
      <c r="M24" s="140">
        <f t="shared" si="27"/>
        <v>96</v>
      </c>
      <c r="N24" s="140">
        <f t="shared" si="27"/>
        <v>0</v>
      </c>
      <c r="O24" s="140">
        <f t="shared" si="27"/>
        <v>10</v>
      </c>
      <c r="P24" s="140">
        <f t="shared" si="27"/>
        <v>84</v>
      </c>
      <c r="Q24" s="140">
        <f t="shared" si="27"/>
        <v>0</v>
      </c>
      <c r="R24" s="140">
        <f t="shared" si="27"/>
        <v>0</v>
      </c>
      <c r="S24" s="140">
        <f t="shared" si="27"/>
        <v>2</v>
      </c>
      <c r="T24" s="140">
        <f t="shared" si="27"/>
        <v>6</v>
      </c>
      <c r="U24" s="140">
        <f t="shared" si="27"/>
        <v>0</v>
      </c>
      <c r="V24" s="140">
        <f t="shared" si="27"/>
        <v>0</v>
      </c>
      <c r="W24" s="140">
        <f t="shared" si="27"/>
        <v>6</v>
      </c>
      <c r="X24" s="66"/>
      <c r="Y24" s="59">
        <f t="shared" si="40"/>
        <v>0</v>
      </c>
      <c r="Z24" s="68"/>
      <c r="AA24" s="68">
        <f t="shared" si="28"/>
        <v>0</v>
      </c>
      <c r="AB24" s="68"/>
      <c r="AC24" s="68"/>
      <c r="AD24" s="68"/>
      <c r="AE24" s="68"/>
      <c r="AF24" s="59"/>
      <c r="AG24" s="59"/>
      <c r="AH24" s="59"/>
      <c r="AI24" s="59"/>
      <c r="AJ24" s="66"/>
      <c r="AK24" s="59">
        <f t="shared" si="29"/>
        <v>0</v>
      </c>
      <c r="AL24" s="68"/>
      <c r="AM24" s="68">
        <f t="shared" si="30"/>
        <v>0</v>
      </c>
      <c r="AN24" s="68"/>
      <c r="AO24" s="68"/>
      <c r="AP24" s="68"/>
      <c r="AQ24" s="68"/>
      <c r="AR24" s="59"/>
      <c r="AS24" s="59"/>
      <c r="AT24" s="59"/>
      <c r="AU24" s="59"/>
      <c r="AV24" s="66">
        <v>0</v>
      </c>
      <c r="AW24" s="59">
        <f t="shared" si="31"/>
        <v>0</v>
      </c>
      <c r="AX24" s="68"/>
      <c r="AY24" s="68">
        <f t="shared" si="32"/>
        <v>0</v>
      </c>
      <c r="AZ24" s="68"/>
      <c r="BA24" s="68"/>
      <c r="BB24" s="68"/>
      <c r="BC24" s="68"/>
      <c r="BD24" s="59"/>
      <c r="BE24" s="59"/>
      <c r="BF24" s="59"/>
      <c r="BG24" s="59"/>
      <c r="BH24" s="66">
        <v>64</v>
      </c>
      <c r="BI24" s="69">
        <f t="shared" si="33"/>
        <v>62</v>
      </c>
      <c r="BJ24" s="68"/>
      <c r="BK24" s="68">
        <f t="shared" si="34"/>
        <v>8</v>
      </c>
      <c r="BL24" s="68">
        <v>54</v>
      </c>
      <c r="BM24" s="68"/>
      <c r="BN24" s="68"/>
      <c r="BO24" s="68"/>
      <c r="BP24" s="59">
        <v>2</v>
      </c>
      <c r="BQ24" s="59"/>
      <c r="BR24" s="59"/>
      <c r="BS24" s="59"/>
      <c r="BT24" s="66">
        <v>44</v>
      </c>
      <c r="BU24" s="69">
        <f>BT24-CE24-CC24-CB24-CD24</f>
        <v>34</v>
      </c>
      <c r="BV24" s="68"/>
      <c r="BW24" s="68">
        <f t="shared" si="36"/>
        <v>2</v>
      </c>
      <c r="BX24" s="68">
        <v>30</v>
      </c>
      <c r="BY24" s="68"/>
      <c r="BZ24" s="68"/>
      <c r="CA24" s="68">
        <v>2</v>
      </c>
      <c r="CB24" s="59">
        <v>4</v>
      </c>
      <c r="CC24" s="59"/>
      <c r="CD24" s="59"/>
      <c r="CE24" s="59">
        <v>6</v>
      </c>
      <c r="CF24" s="66"/>
      <c r="CG24" s="69">
        <f t="shared" si="37"/>
        <v>0</v>
      </c>
      <c r="CH24" s="68"/>
      <c r="CI24" s="68">
        <f t="shared" si="38"/>
        <v>0</v>
      </c>
      <c r="CJ24" s="68"/>
      <c r="CK24" s="68"/>
      <c r="CL24" s="68"/>
      <c r="CM24" s="68"/>
      <c r="CN24" s="70"/>
      <c r="CO24" s="71"/>
      <c r="CP24" s="71"/>
      <c r="CQ24" s="71"/>
      <c r="CR24" s="72">
        <f t="shared" si="18"/>
        <v>108</v>
      </c>
      <c r="CS24" s="72" t="b">
        <f t="shared" si="5"/>
        <v>1</v>
      </c>
      <c r="CT24" s="35"/>
      <c r="CU24" s="35"/>
      <c r="CV24" s="35"/>
      <c r="CW24" s="35"/>
      <c r="CX24" s="11"/>
      <c r="CY24" s="11"/>
    </row>
    <row r="25" spans="1:136" s="22" customFormat="1" ht="30" x14ac:dyDescent="0.25">
      <c r="A25" s="71" t="s">
        <v>282</v>
      </c>
      <c r="B25" s="65" t="s">
        <v>188</v>
      </c>
      <c r="C25" s="184" t="str">
        <f t="shared" si="39"/>
        <v>, , , , , ДЗ</v>
      </c>
      <c r="D25" s="189"/>
      <c r="E25" s="190"/>
      <c r="F25" s="190"/>
      <c r="G25" s="191"/>
      <c r="H25" s="191"/>
      <c r="I25" s="192" t="s">
        <v>126</v>
      </c>
      <c r="J25" s="66">
        <f t="shared" si="0"/>
        <v>66</v>
      </c>
      <c r="K25" s="57">
        <v>54</v>
      </c>
      <c r="L25" s="57">
        <v>12</v>
      </c>
      <c r="M25" s="140">
        <f t="shared" si="27"/>
        <v>64</v>
      </c>
      <c r="N25" s="140">
        <f t="shared" si="27"/>
        <v>0</v>
      </c>
      <c r="O25" s="140">
        <f t="shared" si="27"/>
        <v>40</v>
      </c>
      <c r="P25" s="140">
        <f t="shared" si="27"/>
        <v>24</v>
      </c>
      <c r="Q25" s="140">
        <f t="shared" si="27"/>
        <v>0</v>
      </c>
      <c r="R25" s="140">
        <f t="shared" si="27"/>
        <v>0</v>
      </c>
      <c r="S25" s="140">
        <f t="shared" si="27"/>
        <v>0</v>
      </c>
      <c r="T25" s="140">
        <f t="shared" si="27"/>
        <v>2</v>
      </c>
      <c r="U25" s="140">
        <f t="shared" si="27"/>
        <v>0</v>
      </c>
      <c r="V25" s="140">
        <f t="shared" si="27"/>
        <v>0</v>
      </c>
      <c r="W25" s="140">
        <f t="shared" si="27"/>
        <v>0</v>
      </c>
      <c r="X25" s="73"/>
      <c r="Y25" s="59">
        <f t="shared" si="40"/>
        <v>0</v>
      </c>
      <c r="Z25" s="68"/>
      <c r="AA25" s="68">
        <f t="shared" si="28"/>
        <v>0</v>
      </c>
      <c r="AB25" s="68"/>
      <c r="AC25" s="68"/>
      <c r="AD25" s="68"/>
      <c r="AE25" s="68"/>
      <c r="AF25" s="74"/>
      <c r="AG25" s="74"/>
      <c r="AH25" s="74"/>
      <c r="AI25" s="74"/>
      <c r="AJ25" s="73"/>
      <c r="AK25" s="59">
        <f t="shared" si="29"/>
        <v>0</v>
      </c>
      <c r="AL25" s="68"/>
      <c r="AM25" s="68">
        <f t="shared" si="30"/>
        <v>0</v>
      </c>
      <c r="AN25" s="68"/>
      <c r="AO25" s="68"/>
      <c r="AP25" s="68"/>
      <c r="AQ25" s="68"/>
      <c r="AR25" s="74"/>
      <c r="AS25" s="74"/>
      <c r="AT25" s="74"/>
      <c r="AU25" s="74"/>
      <c r="AV25" s="144">
        <v>0</v>
      </c>
      <c r="AW25" s="59">
        <f t="shared" si="31"/>
        <v>0</v>
      </c>
      <c r="AX25" s="68"/>
      <c r="AY25" s="68">
        <f t="shared" si="32"/>
        <v>0</v>
      </c>
      <c r="AZ25" s="68"/>
      <c r="BA25" s="68"/>
      <c r="BB25" s="68"/>
      <c r="BC25" s="68"/>
      <c r="BD25" s="74"/>
      <c r="BE25" s="74"/>
      <c r="BF25" s="74"/>
      <c r="BG25" s="74"/>
      <c r="BH25" s="66">
        <v>0</v>
      </c>
      <c r="BI25" s="69">
        <f t="shared" si="33"/>
        <v>0</v>
      </c>
      <c r="BJ25" s="68"/>
      <c r="BK25" s="68">
        <f t="shared" si="34"/>
        <v>0</v>
      </c>
      <c r="BL25" s="68"/>
      <c r="BM25" s="68"/>
      <c r="BN25" s="68"/>
      <c r="BO25" s="68"/>
      <c r="BP25" s="74"/>
      <c r="BQ25" s="74"/>
      <c r="BR25" s="74"/>
      <c r="BS25" s="74"/>
      <c r="BT25" s="66">
        <v>0</v>
      </c>
      <c r="BU25" s="69">
        <f t="shared" si="35"/>
        <v>0</v>
      </c>
      <c r="BV25" s="68"/>
      <c r="BW25" s="68">
        <f t="shared" si="36"/>
        <v>0</v>
      </c>
      <c r="BX25" s="68"/>
      <c r="BY25" s="68"/>
      <c r="BZ25" s="68"/>
      <c r="CA25" s="68"/>
      <c r="CB25" s="74"/>
      <c r="CC25" s="74"/>
      <c r="CD25" s="74"/>
      <c r="CE25" s="74"/>
      <c r="CF25" s="144">
        <v>66</v>
      </c>
      <c r="CG25" s="69">
        <f t="shared" si="37"/>
        <v>64</v>
      </c>
      <c r="CH25" s="68"/>
      <c r="CI25" s="68">
        <f t="shared" si="38"/>
        <v>40</v>
      </c>
      <c r="CJ25" s="68">
        <v>24</v>
      </c>
      <c r="CK25" s="68"/>
      <c r="CL25" s="68"/>
      <c r="CM25" s="68"/>
      <c r="CN25" s="181">
        <v>2</v>
      </c>
      <c r="CO25" s="75"/>
      <c r="CP25" s="75"/>
      <c r="CQ25" s="75"/>
      <c r="CR25" s="72">
        <f t="shared" si="18"/>
        <v>66</v>
      </c>
      <c r="CS25" s="72" t="b">
        <f t="shared" si="5"/>
        <v>1</v>
      </c>
      <c r="CT25" s="50"/>
      <c r="CU25" s="50"/>
      <c r="CV25" s="50"/>
      <c r="CW25" s="50"/>
      <c r="CX25" s="52"/>
      <c r="CY25" s="52"/>
    </row>
    <row r="26" spans="1:136" s="22" customFormat="1" x14ac:dyDescent="0.25">
      <c r="A26" s="71" t="s">
        <v>283</v>
      </c>
      <c r="B26" s="63" t="s">
        <v>136</v>
      </c>
      <c r="C26" s="184" t="str">
        <f t="shared" si="39"/>
        <v xml:space="preserve">, , , ,ДЗ , </v>
      </c>
      <c r="D26" s="189"/>
      <c r="E26" s="190"/>
      <c r="F26" s="190"/>
      <c r="G26" s="191"/>
      <c r="H26" s="191" t="s">
        <v>126</v>
      </c>
      <c r="I26" s="193"/>
      <c r="J26" s="66">
        <f t="shared" si="0"/>
        <v>72</v>
      </c>
      <c r="K26" s="57">
        <v>36</v>
      </c>
      <c r="L26" s="57">
        <v>36</v>
      </c>
      <c r="M26" s="140">
        <f t="shared" si="27"/>
        <v>70</v>
      </c>
      <c r="N26" s="140">
        <f t="shared" si="27"/>
        <v>0</v>
      </c>
      <c r="O26" s="140">
        <f t="shared" si="27"/>
        <v>44</v>
      </c>
      <c r="P26" s="140">
        <f t="shared" si="27"/>
        <v>26</v>
      </c>
      <c r="Q26" s="140">
        <f t="shared" si="27"/>
        <v>0</v>
      </c>
      <c r="R26" s="140">
        <f t="shared" si="27"/>
        <v>0</v>
      </c>
      <c r="S26" s="140">
        <f t="shared" si="27"/>
        <v>0</v>
      </c>
      <c r="T26" s="140">
        <f t="shared" si="27"/>
        <v>2</v>
      </c>
      <c r="U26" s="140">
        <f t="shared" si="27"/>
        <v>0</v>
      </c>
      <c r="V26" s="140">
        <f t="shared" si="27"/>
        <v>0</v>
      </c>
      <c r="W26" s="140">
        <f t="shared" si="27"/>
        <v>0</v>
      </c>
      <c r="X26" s="73"/>
      <c r="Y26" s="59">
        <f t="shared" si="40"/>
        <v>0</v>
      </c>
      <c r="Z26" s="68"/>
      <c r="AA26" s="68">
        <f t="shared" si="28"/>
        <v>0</v>
      </c>
      <c r="AB26" s="68"/>
      <c r="AC26" s="68"/>
      <c r="AD26" s="68"/>
      <c r="AE26" s="68"/>
      <c r="AF26" s="74"/>
      <c r="AG26" s="74"/>
      <c r="AH26" s="74"/>
      <c r="AI26" s="74"/>
      <c r="AJ26" s="73"/>
      <c r="AK26" s="59">
        <f t="shared" si="29"/>
        <v>0</v>
      </c>
      <c r="AL26" s="68"/>
      <c r="AM26" s="68">
        <f t="shared" si="30"/>
        <v>0</v>
      </c>
      <c r="AN26" s="68"/>
      <c r="AO26" s="68"/>
      <c r="AP26" s="68"/>
      <c r="AQ26" s="68"/>
      <c r="AR26" s="74"/>
      <c r="AS26" s="74"/>
      <c r="AT26" s="74"/>
      <c r="AU26" s="74"/>
      <c r="AV26" s="144">
        <v>0</v>
      </c>
      <c r="AW26" s="59">
        <f t="shared" si="31"/>
        <v>0</v>
      </c>
      <c r="AX26" s="68"/>
      <c r="AY26" s="68">
        <f t="shared" si="32"/>
        <v>0</v>
      </c>
      <c r="AZ26" s="68"/>
      <c r="BA26" s="68"/>
      <c r="BB26" s="68"/>
      <c r="BC26" s="68"/>
      <c r="BD26" s="74"/>
      <c r="BE26" s="74"/>
      <c r="BF26" s="74"/>
      <c r="BG26" s="74"/>
      <c r="BH26" s="144">
        <v>0</v>
      </c>
      <c r="BI26" s="69">
        <f t="shared" si="33"/>
        <v>0</v>
      </c>
      <c r="BJ26" s="68"/>
      <c r="BK26" s="68">
        <f t="shared" si="34"/>
        <v>0</v>
      </c>
      <c r="BL26" s="68"/>
      <c r="BM26" s="68"/>
      <c r="BN26" s="68"/>
      <c r="BO26" s="68"/>
      <c r="BP26" s="74"/>
      <c r="BQ26" s="74"/>
      <c r="BR26" s="74"/>
      <c r="BS26" s="74"/>
      <c r="BT26" s="66">
        <v>72</v>
      </c>
      <c r="BU26" s="69">
        <f t="shared" si="35"/>
        <v>70</v>
      </c>
      <c r="BV26" s="68"/>
      <c r="BW26" s="68">
        <f t="shared" si="36"/>
        <v>44</v>
      </c>
      <c r="BX26" s="68">
        <v>26</v>
      </c>
      <c r="BY26" s="68"/>
      <c r="BZ26" s="68"/>
      <c r="CA26" s="68"/>
      <c r="CB26" s="140">
        <v>2</v>
      </c>
      <c r="CC26" s="74"/>
      <c r="CD26" s="74"/>
      <c r="CE26" s="74"/>
      <c r="CF26" s="144">
        <v>0</v>
      </c>
      <c r="CG26" s="69">
        <f t="shared" si="37"/>
        <v>0</v>
      </c>
      <c r="CH26" s="68"/>
      <c r="CI26" s="68">
        <f t="shared" si="38"/>
        <v>0</v>
      </c>
      <c r="CJ26" s="68"/>
      <c r="CK26" s="68"/>
      <c r="CL26" s="68"/>
      <c r="CM26" s="68"/>
      <c r="CN26" s="181"/>
      <c r="CO26" s="75"/>
      <c r="CP26" s="75"/>
      <c r="CQ26" s="75"/>
      <c r="CR26" s="72">
        <f t="shared" si="18"/>
        <v>72</v>
      </c>
      <c r="CS26" s="72" t="b">
        <f t="shared" si="5"/>
        <v>1</v>
      </c>
      <c r="CT26" s="50"/>
      <c r="CU26" s="50"/>
      <c r="CV26" s="50"/>
      <c r="CW26" s="50"/>
      <c r="CX26" s="52"/>
      <c r="CY26" s="52"/>
    </row>
    <row r="27" spans="1:136" s="22" customFormat="1" ht="30" x14ac:dyDescent="0.25">
      <c r="A27" s="237" t="s">
        <v>284</v>
      </c>
      <c r="B27" s="240" t="s">
        <v>208</v>
      </c>
      <c r="C27" s="184" t="str">
        <f t="shared" si="39"/>
        <v xml:space="preserve">, , , ДЗ, , </v>
      </c>
      <c r="D27" s="194"/>
      <c r="E27" s="191"/>
      <c r="F27" s="191"/>
      <c r="G27" s="191" t="s">
        <v>126</v>
      </c>
      <c r="H27" s="191"/>
      <c r="I27" s="192"/>
      <c r="J27" s="66">
        <f t="shared" si="0"/>
        <v>54</v>
      </c>
      <c r="K27" s="57">
        <v>0</v>
      </c>
      <c r="L27" s="242">
        <v>54</v>
      </c>
      <c r="M27" s="140">
        <f t="shared" si="27"/>
        <v>52</v>
      </c>
      <c r="N27" s="140">
        <f t="shared" si="27"/>
        <v>0</v>
      </c>
      <c r="O27" s="140">
        <f t="shared" si="27"/>
        <v>38</v>
      </c>
      <c r="P27" s="140">
        <f t="shared" si="27"/>
        <v>14</v>
      </c>
      <c r="Q27" s="140">
        <f t="shared" si="27"/>
        <v>0</v>
      </c>
      <c r="R27" s="140">
        <f t="shared" si="27"/>
        <v>0</v>
      </c>
      <c r="S27" s="140">
        <f t="shared" si="27"/>
        <v>0</v>
      </c>
      <c r="T27" s="140">
        <f t="shared" si="27"/>
        <v>2</v>
      </c>
      <c r="U27" s="140">
        <f t="shared" si="27"/>
        <v>0</v>
      </c>
      <c r="V27" s="140">
        <f t="shared" si="27"/>
        <v>0</v>
      </c>
      <c r="W27" s="140">
        <f t="shared" si="27"/>
        <v>0</v>
      </c>
      <c r="X27" s="73"/>
      <c r="Y27" s="59">
        <f t="shared" si="40"/>
        <v>0</v>
      </c>
      <c r="Z27" s="68"/>
      <c r="AA27" s="68">
        <f t="shared" si="28"/>
        <v>0</v>
      </c>
      <c r="AB27" s="68"/>
      <c r="AC27" s="68"/>
      <c r="AD27" s="68"/>
      <c r="AE27" s="68"/>
      <c r="AF27" s="74"/>
      <c r="AG27" s="74"/>
      <c r="AH27" s="74"/>
      <c r="AI27" s="74"/>
      <c r="AJ27" s="144">
        <v>0</v>
      </c>
      <c r="AK27" s="59">
        <f t="shared" si="29"/>
        <v>0</v>
      </c>
      <c r="AL27" s="68"/>
      <c r="AM27" s="68">
        <f t="shared" si="30"/>
        <v>0</v>
      </c>
      <c r="AN27" s="68"/>
      <c r="AO27" s="68"/>
      <c r="AP27" s="68"/>
      <c r="AQ27" s="68"/>
      <c r="AR27" s="74"/>
      <c r="AS27" s="74"/>
      <c r="AT27" s="74"/>
      <c r="AU27" s="74"/>
      <c r="AV27" s="144">
        <v>0</v>
      </c>
      <c r="AW27" s="59">
        <f t="shared" si="31"/>
        <v>0</v>
      </c>
      <c r="AX27" s="68"/>
      <c r="AY27" s="68">
        <f t="shared" si="32"/>
        <v>0</v>
      </c>
      <c r="AZ27" s="68"/>
      <c r="BA27" s="68"/>
      <c r="BB27" s="68"/>
      <c r="BC27" s="68"/>
      <c r="BD27" s="74"/>
      <c r="BE27" s="74"/>
      <c r="BF27" s="74"/>
      <c r="BG27" s="74"/>
      <c r="BH27" s="144">
        <v>54</v>
      </c>
      <c r="BI27" s="69">
        <f t="shared" si="33"/>
        <v>52</v>
      </c>
      <c r="BJ27" s="68"/>
      <c r="BK27" s="68">
        <f t="shared" si="34"/>
        <v>38</v>
      </c>
      <c r="BL27" s="68">
        <v>14</v>
      </c>
      <c r="BM27" s="68"/>
      <c r="BN27" s="68"/>
      <c r="BO27" s="68"/>
      <c r="BP27" s="140">
        <v>2</v>
      </c>
      <c r="BQ27" s="74"/>
      <c r="BR27" s="74"/>
      <c r="BS27" s="74"/>
      <c r="BT27" s="144">
        <v>0</v>
      </c>
      <c r="BU27" s="69">
        <f t="shared" si="35"/>
        <v>0</v>
      </c>
      <c r="BV27" s="68"/>
      <c r="BW27" s="68">
        <f t="shared" si="36"/>
        <v>0</v>
      </c>
      <c r="BX27" s="68"/>
      <c r="BY27" s="68"/>
      <c r="BZ27" s="68"/>
      <c r="CA27" s="68"/>
      <c r="CB27" s="74"/>
      <c r="CC27" s="74"/>
      <c r="CD27" s="74"/>
      <c r="CE27" s="74"/>
      <c r="CF27" s="73"/>
      <c r="CG27" s="69">
        <f t="shared" si="37"/>
        <v>0</v>
      </c>
      <c r="CH27" s="68"/>
      <c r="CI27" s="68">
        <f t="shared" si="38"/>
        <v>0</v>
      </c>
      <c r="CJ27" s="68"/>
      <c r="CK27" s="68"/>
      <c r="CL27" s="68"/>
      <c r="CM27" s="68"/>
      <c r="CN27" s="181"/>
      <c r="CO27" s="75"/>
      <c r="CP27" s="75"/>
      <c r="CQ27" s="75"/>
      <c r="CR27" s="72">
        <f t="shared" si="18"/>
        <v>54</v>
      </c>
      <c r="CS27" s="72" t="b">
        <f t="shared" si="5"/>
        <v>1</v>
      </c>
      <c r="CT27" s="50"/>
      <c r="CU27" s="50"/>
      <c r="CV27" s="50"/>
      <c r="CW27" s="50"/>
      <c r="CX27" s="52"/>
      <c r="CY27" s="52"/>
    </row>
    <row r="28" spans="1:136" s="22" customFormat="1" ht="30" x14ac:dyDescent="0.25">
      <c r="A28" s="237" t="s">
        <v>285</v>
      </c>
      <c r="B28" s="240" t="s">
        <v>215</v>
      </c>
      <c r="C28" s="184" t="str">
        <f t="shared" si="39"/>
        <v xml:space="preserve">ДФК, Э, , , , </v>
      </c>
      <c r="D28" s="194" t="s">
        <v>309</v>
      </c>
      <c r="E28" s="191" t="s">
        <v>127</v>
      </c>
      <c r="F28" s="191"/>
      <c r="G28" s="191"/>
      <c r="H28" s="191"/>
      <c r="I28" s="192"/>
      <c r="J28" s="66">
        <f t="shared" si="0"/>
        <v>102</v>
      </c>
      <c r="K28" s="57">
        <v>0</v>
      </c>
      <c r="L28" s="242">
        <v>102</v>
      </c>
      <c r="M28" s="140">
        <f t="shared" si="27"/>
        <v>88</v>
      </c>
      <c r="N28" s="140">
        <f t="shared" si="27"/>
        <v>0</v>
      </c>
      <c r="O28" s="140">
        <f t="shared" si="27"/>
        <v>46</v>
      </c>
      <c r="P28" s="140">
        <f t="shared" si="27"/>
        <v>40</v>
      </c>
      <c r="Q28" s="140">
        <f t="shared" si="27"/>
        <v>0</v>
      </c>
      <c r="R28" s="140">
        <f t="shared" si="27"/>
        <v>0</v>
      </c>
      <c r="S28" s="140">
        <f t="shared" si="27"/>
        <v>2</v>
      </c>
      <c r="T28" s="140">
        <f t="shared" si="27"/>
        <v>8</v>
      </c>
      <c r="U28" s="140">
        <f t="shared" si="27"/>
        <v>0</v>
      </c>
      <c r="V28" s="140">
        <f t="shared" si="27"/>
        <v>0</v>
      </c>
      <c r="W28" s="140">
        <f t="shared" si="27"/>
        <v>6</v>
      </c>
      <c r="X28" s="66">
        <v>48</v>
      </c>
      <c r="Y28" s="59">
        <f t="shared" si="40"/>
        <v>44</v>
      </c>
      <c r="Z28" s="68"/>
      <c r="AA28" s="68">
        <f t="shared" si="28"/>
        <v>24</v>
      </c>
      <c r="AB28" s="68">
        <v>20</v>
      </c>
      <c r="AC28" s="68"/>
      <c r="AD28" s="68"/>
      <c r="AE28" s="68"/>
      <c r="AF28" s="140">
        <v>4</v>
      </c>
      <c r="AG28" s="74"/>
      <c r="AH28" s="74"/>
      <c r="AI28" s="74"/>
      <c r="AJ28" s="66">
        <v>54</v>
      </c>
      <c r="AK28" s="59">
        <f t="shared" si="29"/>
        <v>44</v>
      </c>
      <c r="AL28" s="68"/>
      <c r="AM28" s="68">
        <f t="shared" si="30"/>
        <v>22</v>
      </c>
      <c r="AN28" s="68">
        <v>20</v>
      </c>
      <c r="AO28" s="68"/>
      <c r="AP28" s="68"/>
      <c r="AQ28" s="68">
        <v>2</v>
      </c>
      <c r="AR28" s="140">
        <v>4</v>
      </c>
      <c r="AS28" s="74"/>
      <c r="AT28" s="74"/>
      <c r="AU28" s="140">
        <v>6</v>
      </c>
      <c r="AV28" s="144">
        <v>0</v>
      </c>
      <c r="AW28" s="59">
        <f t="shared" si="31"/>
        <v>0</v>
      </c>
      <c r="AX28" s="68"/>
      <c r="AY28" s="68">
        <f t="shared" si="32"/>
        <v>0</v>
      </c>
      <c r="AZ28" s="68"/>
      <c r="BA28" s="68"/>
      <c r="BB28" s="68"/>
      <c r="BC28" s="68"/>
      <c r="BD28" s="59"/>
      <c r="BE28" s="59"/>
      <c r="BF28" s="59"/>
      <c r="BG28" s="59"/>
      <c r="BH28" s="144">
        <v>0</v>
      </c>
      <c r="BI28" s="69">
        <f t="shared" si="33"/>
        <v>0</v>
      </c>
      <c r="BJ28" s="68"/>
      <c r="BK28" s="68">
        <f t="shared" si="34"/>
        <v>0</v>
      </c>
      <c r="BL28" s="68"/>
      <c r="BM28" s="68"/>
      <c r="BN28" s="68"/>
      <c r="BO28" s="68"/>
      <c r="BP28" s="74"/>
      <c r="BQ28" s="74"/>
      <c r="BR28" s="74"/>
      <c r="BS28" s="74"/>
      <c r="BT28" s="144">
        <v>0</v>
      </c>
      <c r="BU28" s="69">
        <f t="shared" si="35"/>
        <v>0</v>
      </c>
      <c r="BV28" s="68"/>
      <c r="BW28" s="68">
        <f t="shared" si="36"/>
        <v>0</v>
      </c>
      <c r="BX28" s="68"/>
      <c r="BY28" s="68"/>
      <c r="BZ28" s="68"/>
      <c r="CA28" s="68"/>
      <c r="CB28" s="74"/>
      <c r="CC28" s="74"/>
      <c r="CD28" s="74"/>
      <c r="CE28" s="74"/>
      <c r="CF28" s="73"/>
      <c r="CG28" s="69">
        <f t="shared" si="37"/>
        <v>0</v>
      </c>
      <c r="CH28" s="68"/>
      <c r="CI28" s="68">
        <f t="shared" si="38"/>
        <v>0</v>
      </c>
      <c r="CJ28" s="68"/>
      <c r="CK28" s="68"/>
      <c r="CL28" s="68"/>
      <c r="CM28" s="68"/>
      <c r="CN28" s="181"/>
      <c r="CO28" s="75"/>
      <c r="CP28" s="75"/>
      <c r="CQ28" s="75"/>
      <c r="CR28" s="72">
        <f t="shared" si="18"/>
        <v>102</v>
      </c>
      <c r="CS28" s="72" t="b">
        <f t="shared" si="5"/>
        <v>1</v>
      </c>
      <c r="CT28" s="50"/>
      <c r="CU28" s="50"/>
      <c r="CV28" s="50"/>
      <c r="CW28" s="50"/>
      <c r="CX28" s="52"/>
      <c r="CY28" s="52"/>
    </row>
    <row r="29" spans="1:136" s="22" customFormat="1" ht="30" x14ac:dyDescent="0.25">
      <c r="A29" s="237" t="s">
        <v>286</v>
      </c>
      <c r="B29" s="241" t="s">
        <v>181</v>
      </c>
      <c r="C29" s="184" t="str">
        <f t="shared" si="39"/>
        <v>, , , , , З</v>
      </c>
      <c r="D29" s="194"/>
      <c r="E29" s="191"/>
      <c r="F29" s="191"/>
      <c r="G29" s="191"/>
      <c r="H29" s="191"/>
      <c r="I29" s="192" t="s">
        <v>130</v>
      </c>
      <c r="J29" s="66">
        <f t="shared" si="0"/>
        <v>36</v>
      </c>
      <c r="K29" s="57">
        <v>0</v>
      </c>
      <c r="L29" s="242">
        <v>36</v>
      </c>
      <c r="M29" s="140">
        <f t="shared" si="27"/>
        <v>32</v>
      </c>
      <c r="N29" s="140">
        <f t="shared" si="27"/>
        <v>0</v>
      </c>
      <c r="O29" s="140">
        <f t="shared" si="27"/>
        <v>24</v>
      </c>
      <c r="P29" s="140">
        <f t="shared" si="27"/>
        <v>8</v>
      </c>
      <c r="Q29" s="140">
        <f t="shared" si="27"/>
        <v>0</v>
      </c>
      <c r="R29" s="140">
        <f t="shared" si="27"/>
        <v>0</v>
      </c>
      <c r="S29" s="140">
        <f t="shared" si="27"/>
        <v>0</v>
      </c>
      <c r="T29" s="140">
        <f t="shared" si="27"/>
        <v>4</v>
      </c>
      <c r="U29" s="140">
        <f t="shared" si="27"/>
        <v>0</v>
      </c>
      <c r="V29" s="140">
        <f t="shared" si="27"/>
        <v>0</v>
      </c>
      <c r="W29" s="140">
        <f t="shared" si="27"/>
        <v>0</v>
      </c>
      <c r="X29" s="73"/>
      <c r="Y29" s="59">
        <f t="shared" si="40"/>
        <v>0</v>
      </c>
      <c r="Z29" s="68"/>
      <c r="AA29" s="68">
        <f t="shared" si="28"/>
        <v>0</v>
      </c>
      <c r="AB29" s="68"/>
      <c r="AC29" s="68"/>
      <c r="AD29" s="68"/>
      <c r="AE29" s="68"/>
      <c r="AF29" s="74"/>
      <c r="AG29" s="74"/>
      <c r="AH29" s="74"/>
      <c r="AI29" s="74"/>
      <c r="AJ29" s="73"/>
      <c r="AK29" s="59">
        <f t="shared" si="29"/>
        <v>0</v>
      </c>
      <c r="AL29" s="68"/>
      <c r="AM29" s="68">
        <f t="shared" si="30"/>
        <v>0</v>
      </c>
      <c r="AN29" s="68"/>
      <c r="AO29" s="68"/>
      <c r="AP29" s="68"/>
      <c r="AQ29" s="68"/>
      <c r="AR29" s="74"/>
      <c r="AS29" s="74"/>
      <c r="AT29" s="74"/>
      <c r="AU29" s="74"/>
      <c r="AV29" s="144">
        <v>0</v>
      </c>
      <c r="AW29" s="59">
        <f t="shared" si="31"/>
        <v>0</v>
      </c>
      <c r="AX29" s="68"/>
      <c r="AY29" s="68">
        <f t="shared" si="32"/>
        <v>0</v>
      </c>
      <c r="AZ29" s="68"/>
      <c r="BA29" s="68"/>
      <c r="BB29" s="68"/>
      <c r="BC29" s="68"/>
      <c r="BD29" s="74"/>
      <c r="BE29" s="74"/>
      <c r="BF29" s="74"/>
      <c r="BG29" s="74"/>
      <c r="BH29" s="144">
        <v>0</v>
      </c>
      <c r="BI29" s="69">
        <f t="shared" si="33"/>
        <v>0</v>
      </c>
      <c r="BJ29" s="68"/>
      <c r="BK29" s="68">
        <f t="shared" si="34"/>
        <v>0</v>
      </c>
      <c r="BL29" s="68"/>
      <c r="BM29" s="68"/>
      <c r="BN29" s="68"/>
      <c r="BO29" s="68"/>
      <c r="BP29" s="74"/>
      <c r="BQ29" s="74"/>
      <c r="BR29" s="74"/>
      <c r="BS29" s="74"/>
      <c r="BT29" s="66">
        <v>0</v>
      </c>
      <c r="BU29" s="69">
        <f t="shared" si="35"/>
        <v>0</v>
      </c>
      <c r="BV29" s="68"/>
      <c r="BW29" s="68">
        <f t="shared" si="36"/>
        <v>0</v>
      </c>
      <c r="BX29" s="68"/>
      <c r="BY29" s="68"/>
      <c r="BZ29" s="68"/>
      <c r="CA29" s="68"/>
      <c r="CB29" s="74"/>
      <c r="CC29" s="74"/>
      <c r="CD29" s="74"/>
      <c r="CE29" s="74"/>
      <c r="CF29" s="144">
        <v>36</v>
      </c>
      <c r="CG29" s="69">
        <f t="shared" si="37"/>
        <v>32</v>
      </c>
      <c r="CH29" s="68"/>
      <c r="CI29" s="68">
        <f t="shared" si="38"/>
        <v>24</v>
      </c>
      <c r="CJ29" s="68">
        <v>8</v>
      </c>
      <c r="CK29" s="68"/>
      <c r="CL29" s="68"/>
      <c r="CM29" s="68"/>
      <c r="CN29" s="181">
        <v>4</v>
      </c>
      <c r="CO29" s="75"/>
      <c r="CP29" s="75"/>
      <c r="CQ29" s="75"/>
      <c r="CR29" s="72">
        <f t="shared" si="18"/>
        <v>36</v>
      </c>
      <c r="CS29" s="72" t="b">
        <f t="shared" si="5"/>
        <v>1</v>
      </c>
      <c r="CT29" s="155"/>
      <c r="CU29" s="155"/>
      <c r="CV29" s="155"/>
      <c r="CW29" s="155"/>
      <c r="CX29" s="156"/>
      <c r="CY29" s="15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6"/>
      <c r="DL29" s="126"/>
      <c r="DM29" s="126"/>
      <c r="DN29" s="126"/>
      <c r="DO29" s="126"/>
      <c r="DP29" s="126"/>
      <c r="DQ29" s="126"/>
      <c r="DR29" s="126"/>
      <c r="DS29" s="126"/>
      <c r="DT29" s="126"/>
      <c r="DU29" s="126"/>
      <c r="DV29" s="126"/>
      <c r="DW29" s="126"/>
      <c r="DX29" s="126"/>
      <c r="DY29" s="126"/>
      <c r="DZ29" s="126"/>
      <c r="EA29" s="126"/>
      <c r="EB29" s="126"/>
      <c r="EC29" s="126"/>
      <c r="ED29" s="126"/>
      <c r="EE29" s="126"/>
      <c r="EF29" s="126"/>
    </row>
    <row r="30" spans="1:136" s="21" customFormat="1" x14ac:dyDescent="0.25">
      <c r="A30" s="116" t="s">
        <v>287</v>
      </c>
      <c r="B30" s="54" t="s">
        <v>180</v>
      </c>
      <c r="C30" s="244"/>
      <c r="D30" s="186"/>
      <c r="E30" s="187"/>
      <c r="F30" s="187"/>
      <c r="G30" s="187"/>
      <c r="H30" s="187"/>
      <c r="I30" s="188"/>
      <c r="J30" s="66">
        <f>J31+J43+J51+J58</f>
        <v>2754</v>
      </c>
      <c r="K30" s="66">
        <f t="shared" ref="K30:BV30" si="41">K31+K43+K51+K58</f>
        <v>1944</v>
      </c>
      <c r="L30" s="66">
        <f t="shared" si="41"/>
        <v>810</v>
      </c>
      <c r="M30" s="144">
        <f t="shared" si="41"/>
        <v>1492</v>
      </c>
      <c r="N30" s="144">
        <f t="shared" si="41"/>
        <v>0</v>
      </c>
      <c r="O30" s="144">
        <f t="shared" si="41"/>
        <v>760</v>
      </c>
      <c r="P30" s="144">
        <f t="shared" si="41"/>
        <v>694</v>
      </c>
      <c r="Q30" s="144">
        <f t="shared" si="41"/>
        <v>0</v>
      </c>
      <c r="R30" s="144">
        <f t="shared" si="41"/>
        <v>0</v>
      </c>
      <c r="S30" s="144">
        <f t="shared" si="41"/>
        <v>38</v>
      </c>
      <c r="T30" s="144">
        <f t="shared" si="41"/>
        <v>76</v>
      </c>
      <c r="U30" s="144">
        <f t="shared" si="41"/>
        <v>40</v>
      </c>
      <c r="V30" s="144">
        <f t="shared" si="41"/>
        <v>1080</v>
      </c>
      <c r="W30" s="144">
        <f t="shared" si="41"/>
        <v>66</v>
      </c>
      <c r="X30" s="66">
        <f t="shared" si="41"/>
        <v>60</v>
      </c>
      <c r="Y30" s="66">
        <f t="shared" si="41"/>
        <v>58</v>
      </c>
      <c r="Z30" s="66">
        <f t="shared" si="41"/>
        <v>0</v>
      </c>
      <c r="AA30" s="66">
        <f t="shared" si="41"/>
        <v>44</v>
      </c>
      <c r="AB30" s="66">
        <f t="shared" si="41"/>
        <v>14</v>
      </c>
      <c r="AC30" s="66">
        <f t="shared" si="41"/>
        <v>0</v>
      </c>
      <c r="AD30" s="66">
        <f t="shared" si="41"/>
        <v>0</v>
      </c>
      <c r="AE30" s="66">
        <f t="shared" si="41"/>
        <v>0</v>
      </c>
      <c r="AF30" s="66">
        <f t="shared" si="41"/>
        <v>2</v>
      </c>
      <c r="AG30" s="66">
        <f t="shared" si="41"/>
        <v>0</v>
      </c>
      <c r="AH30" s="66">
        <f t="shared" si="41"/>
        <v>0</v>
      </c>
      <c r="AI30" s="66">
        <f t="shared" si="41"/>
        <v>0</v>
      </c>
      <c r="AJ30" s="66">
        <f t="shared" si="41"/>
        <v>486</v>
      </c>
      <c r="AK30" s="66">
        <f t="shared" si="41"/>
        <v>402</v>
      </c>
      <c r="AL30" s="66">
        <f t="shared" si="41"/>
        <v>0</v>
      </c>
      <c r="AM30" s="66">
        <f t="shared" si="41"/>
        <v>212</v>
      </c>
      <c r="AN30" s="66">
        <f t="shared" si="41"/>
        <v>190</v>
      </c>
      <c r="AO30" s="66">
        <f t="shared" si="41"/>
        <v>0</v>
      </c>
      <c r="AP30" s="66">
        <f t="shared" si="41"/>
        <v>0</v>
      </c>
      <c r="AQ30" s="66">
        <f t="shared" si="41"/>
        <v>0</v>
      </c>
      <c r="AR30" s="66">
        <f t="shared" si="41"/>
        <v>12</v>
      </c>
      <c r="AS30" s="66">
        <f t="shared" si="41"/>
        <v>0</v>
      </c>
      <c r="AT30" s="66">
        <f t="shared" si="41"/>
        <v>72</v>
      </c>
      <c r="AU30" s="66">
        <f t="shared" si="41"/>
        <v>0</v>
      </c>
      <c r="AV30" s="66">
        <f t="shared" si="41"/>
        <v>556</v>
      </c>
      <c r="AW30" s="66">
        <f t="shared" si="41"/>
        <v>224</v>
      </c>
      <c r="AX30" s="66">
        <f t="shared" si="41"/>
        <v>0</v>
      </c>
      <c r="AY30" s="66">
        <f t="shared" si="41"/>
        <v>100</v>
      </c>
      <c r="AZ30" s="66">
        <f t="shared" si="41"/>
        <v>116</v>
      </c>
      <c r="BA30" s="66">
        <f t="shared" si="41"/>
        <v>0</v>
      </c>
      <c r="BB30" s="66">
        <f t="shared" si="41"/>
        <v>0</v>
      </c>
      <c r="BC30" s="66">
        <f t="shared" si="41"/>
        <v>8</v>
      </c>
      <c r="BD30" s="66">
        <f t="shared" si="41"/>
        <v>32</v>
      </c>
      <c r="BE30" s="66">
        <f t="shared" si="41"/>
        <v>0</v>
      </c>
      <c r="BF30" s="66">
        <f t="shared" si="41"/>
        <v>288</v>
      </c>
      <c r="BG30" s="66">
        <f t="shared" si="41"/>
        <v>12</v>
      </c>
      <c r="BH30" s="66">
        <f t="shared" si="41"/>
        <v>678</v>
      </c>
      <c r="BI30" s="66">
        <f t="shared" si="41"/>
        <v>478</v>
      </c>
      <c r="BJ30" s="66">
        <f t="shared" si="41"/>
        <v>0</v>
      </c>
      <c r="BK30" s="66">
        <f t="shared" si="41"/>
        <v>238</v>
      </c>
      <c r="BL30" s="66">
        <f t="shared" si="41"/>
        <v>232</v>
      </c>
      <c r="BM30" s="66">
        <f t="shared" si="41"/>
        <v>0</v>
      </c>
      <c r="BN30" s="66">
        <f t="shared" si="41"/>
        <v>0</v>
      </c>
      <c r="BO30" s="66">
        <f t="shared" si="41"/>
        <v>8</v>
      </c>
      <c r="BP30" s="66">
        <f t="shared" si="41"/>
        <v>12</v>
      </c>
      <c r="BQ30" s="66">
        <f t="shared" si="41"/>
        <v>20</v>
      </c>
      <c r="BR30" s="66">
        <f t="shared" si="41"/>
        <v>144</v>
      </c>
      <c r="BS30" s="66">
        <f t="shared" si="41"/>
        <v>24</v>
      </c>
      <c r="BT30" s="66">
        <f t="shared" si="41"/>
        <v>452</v>
      </c>
      <c r="BU30" s="66">
        <f t="shared" si="41"/>
        <v>230</v>
      </c>
      <c r="BV30" s="66">
        <f t="shared" si="41"/>
        <v>0</v>
      </c>
      <c r="BW30" s="66">
        <f t="shared" ref="BW30:CQ30" si="42">BW31+BW43+BW51+BW58</f>
        <v>126</v>
      </c>
      <c r="BX30" s="66">
        <f t="shared" si="42"/>
        <v>96</v>
      </c>
      <c r="BY30" s="66">
        <f t="shared" si="42"/>
        <v>0</v>
      </c>
      <c r="BZ30" s="66">
        <f t="shared" si="42"/>
        <v>0</v>
      </c>
      <c r="CA30" s="66">
        <f t="shared" si="42"/>
        <v>8</v>
      </c>
      <c r="CB30" s="66">
        <f t="shared" si="42"/>
        <v>10</v>
      </c>
      <c r="CC30" s="66">
        <f t="shared" si="42"/>
        <v>20</v>
      </c>
      <c r="CD30" s="66">
        <f t="shared" si="42"/>
        <v>180</v>
      </c>
      <c r="CE30" s="66">
        <f t="shared" si="42"/>
        <v>12</v>
      </c>
      <c r="CF30" s="66">
        <f t="shared" si="42"/>
        <v>522</v>
      </c>
      <c r="CG30" s="66">
        <f t="shared" si="42"/>
        <v>100</v>
      </c>
      <c r="CH30" s="66">
        <f t="shared" si="42"/>
        <v>0</v>
      </c>
      <c r="CI30" s="66">
        <f t="shared" si="42"/>
        <v>40</v>
      </c>
      <c r="CJ30" s="66">
        <f t="shared" si="42"/>
        <v>46</v>
      </c>
      <c r="CK30" s="66">
        <f t="shared" si="42"/>
        <v>0</v>
      </c>
      <c r="CL30" s="66">
        <f t="shared" si="42"/>
        <v>0</v>
      </c>
      <c r="CM30" s="66">
        <f t="shared" si="42"/>
        <v>14</v>
      </c>
      <c r="CN30" s="66">
        <f t="shared" si="42"/>
        <v>8</v>
      </c>
      <c r="CO30" s="66">
        <f t="shared" si="42"/>
        <v>0</v>
      </c>
      <c r="CP30" s="66">
        <f t="shared" si="42"/>
        <v>396</v>
      </c>
      <c r="CQ30" s="66">
        <f t="shared" si="42"/>
        <v>18</v>
      </c>
      <c r="CR30" s="72">
        <f>X30+AJ30+AV30+BH30+BT30+CF30</f>
        <v>2754</v>
      </c>
      <c r="CS30" s="72" t="b">
        <f t="shared" si="5"/>
        <v>1</v>
      </c>
      <c r="CT30" s="153"/>
      <c r="CU30" s="153"/>
      <c r="CV30" s="153"/>
      <c r="CW30" s="153"/>
      <c r="CX30" s="154"/>
      <c r="CY30" s="154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</row>
    <row r="31" spans="1:136" s="23" customFormat="1" ht="39.75" customHeight="1" x14ac:dyDescent="0.25">
      <c r="A31" s="438" t="s">
        <v>138</v>
      </c>
      <c r="B31" s="435" t="s">
        <v>189</v>
      </c>
      <c r="C31" s="245"/>
      <c r="D31" s="195"/>
      <c r="E31" s="196"/>
      <c r="F31" s="196"/>
      <c r="G31" s="196"/>
      <c r="H31" s="196"/>
      <c r="I31" s="197"/>
      <c r="J31" s="76">
        <f t="shared" ref="J31:BU31" si="43">SUM(J33:J42)</f>
        <v>1292</v>
      </c>
      <c r="K31" s="76">
        <f t="shared" si="43"/>
        <v>828</v>
      </c>
      <c r="L31" s="76">
        <f t="shared" si="43"/>
        <v>464</v>
      </c>
      <c r="M31" s="234">
        <f t="shared" si="43"/>
        <v>864</v>
      </c>
      <c r="N31" s="234">
        <f t="shared" si="43"/>
        <v>0</v>
      </c>
      <c r="O31" s="234">
        <f t="shared" si="43"/>
        <v>434</v>
      </c>
      <c r="P31" s="234">
        <f t="shared" si="43"/>
        <v>414</v>
      </c>
      <c r="Q31" s="234">
        <f t="shared" si="43"/>
        <v>0</v>
      </c>
      <c r="R31" s="234">
        <f t="shared" si="43"/>
        <v>0</v>
      </c>
      <c r="S31" s="234">
        <f t="shared" si="43"/>
        <v>16</v>
      </c>
      <c r="T31" s="234">
        <f t="shared" si="43"/>
        <v>48</v>
      </c>
      <c r="U31" s="234">
        <f t="shared" si="43"/>
        <v>20</v>
      </c>
      <c r="V31" s="234">
        <f t="shared" si="43"/>
        <v>324</v>
      </c>
      <c r="W31" s="234">
        <f t="shared" si="43"/>
        <v>36</v>
      </c>
      <c r="X31" s="76">
        <f t="shared" si="43"/>
        <v>60</v>
      </c>
      <c r="Y31" s="76">
        <f t="shared" si="43"/>
        <v>58</v>
      </c>
      <c r="Z31" s="76">
        <f t="shared" si="43"/>
        <v>0</v>
      </c>
      <c r="AA31" s="76">
        <f t="shared" si="43"/>
        <v>44</v>
      </c>
      <c r="AB31" s="76">
        <f t="shared" si="43"/>
        <v>14</v>
      </c>
      <c r="AC31" s="76">
        <f t="shared" si="43"/>
        <v>0</v>
      </c>
      <c r="AD31" s="76">
        <f t="shared" si="43"/>
        <v>0</v>
      </c>
      <c r="AE31" s="76">
        <f t="shared" si="43"/>
        <v>0</v>
      </c>
      <c r="AF31" s="76">
        <f t="shared" si="43"/>
        <v>2</v>
      </c>
      <c r="AG31" s="76">
        <f t="shared" si="43"/>
        <v>0</v>
      </c>
      <c r="AH31" s="76">
        <f t="shared" si="43"/>
        <v>0</v>
      </c>
      <c r="AI31" s="76">
        <f t="shared" si="43"/>
        <v>0</v>
      </c>
      <c r="AJ31" s="76">
        <f t="shared" si="43"/>
        <v>332</v>
      </c>
      <c r="AK31" s="76">
        <f t="shared" si="43"/>
        <v>322</v>
      </c>
      <c r="AL31" s="76">
        <f t="shared" si="43"/>
        <v>0</v>
      </c>
      <c r="AM31" s="76">
        <f t="shared" si="43"/>
        <v>164</v>
      </c>
      <c r="AN31" s="76">
        <f t="shared" si="43"/>
        <v>158</v>
      </c>
      <c r="AO31" s="76">
        <f t="shared" si="43"/>
        <v>0</v>
      </c>
      <c r="AP31" s="76">
        <f t="shared" si="43"/>
        <v>0</v>
      </c>
      <c r="AQ31" s="76">
        <f t="shared" si="43"/>
        <v>0</v>
      </c>
      <c r="AR31" s="76">
        <f t="shared" si="43"/>
        <v>10</v>
      </c>
      <c r="AS31" s="76">
        <f t="shared" si="43"/>
        <v>0</v>
      </c>
      <c r="AT31" s="76">
        <f t="shared" si="43"/>
        <v>0</v>
      </c>
      <c r="AU31" s="76">
        <f t="shared" si="43"/>
        <v>0</v>
      </c>
      <c r="AV31" s="76">
        <f t="shared" si="43"/>
        <v>270</v>
      </c>
      <c r="AW31" s="76">
        <f t="shared" si="43"/>
        <v>164</v>
      </c>
      <c r="AX31" s="76">
        <f t="shared" si="43"/>
        <v>0</v>
      </c>
      <c r="AY31" s="76">
        <f t="shared" si="43"/>
        <v>84</v>
      </c>
      <c r="AZ31" s="76">
        <f t="shared" si="43"/>
        <v>78</v>
      </c>
      <c r="BA31" s="76">
        <f t="shared" si="43"/>
        <v>0</v>
      </c>
      <c r="BB31" s="76">
        <f t="shared" si="43"/>
        <v>0</v>
      </c>
      <c r="BC31" s="76">
        <f t="shared" si="43"/>
        <v>2</v>
      </c>
      <c r="BD31" s="76">
        <f t="shared" si="43"/>
        <v>28</v>
      </c>
      <c r="BE31" s="76">
        <f t="shared" si="43"/>
        <v>0</v>
      </c>
      <c r="BF31" s="76">
        <f t="shared" si="43"/>
        <v>72</v>
      </c>
      <c r="BG31" s="76">
        <f t="shared" si="43"/>
        <v>6</v>
      </c>
      <c r="BH31" s="76">
        <f t="shared" si="43"/>
        <v>302</v>
      </c>
      <c r="BI31" s="76">
        <f t="shared" si="43"/>
        <v>182</v>
      </c>
      <c r="BJ31" s="76">
        <f t="shared" si="43"/>
        <v>0</v>
      </c>
      <c r="BK31" s="76">
        <f t="shared" si="43"/>
        <v>72</v>
      </c>
      <c r="BL31" s="76">
        <f t="shared" si="43"/>
        <v>102</v>
      </c>
      <c r="BM31" s="76">
        <f t="shared" si="43"/>
        <v>0</v>
      </c>
      <c r="BN31" s="76">
        <f t="shared" si="43"/>
        <v>0</v>
      </c>
      <c r="BO31" s="76">
        <f t="shared" si="43"/>
        <v>8</v>
      </c>
      <c r="BP31" s="76">
        <f t="shared" si="43"/>
        <v>4</v>
      </c>
      <c r="BQ31" s="76">
        <f t="shared" si="43"/>
        <v>20</v>
      </c>
      <c r="BR31" s="76">
        <f t="shared" si="43"/>
        <v>72</v>
      </c>
      <c r="BS31" s="76">
        <f t="shared" si="43"/>
        <v>24</v>
      </c>
      <c r="BT31" s="76">
        <f>SUM(BT33:BT42)</f>
        <v>328</v>
      </c>
      <c r="BU31" s="76">
        <f t="shared" si="43"/>
        <v>138</v>
      </c>
      <c r="BV31" s="76">
        <f t="shared" ref="BV31:CE31" si="44">SUM(BV33:BV42)</f>
        <v>0</v>
      </c>
      <c r="BW31" s="76">
        <f t="shared" si="44"/>
        <v>70</v>
      </c>
      <c r="BX31" s="76">
        <f t="shared" si="44"/>
        <v>62</v>
      </c>
      <c r="BY31" s="76">
        <f t="shared" si="44"/>
        <v>0</v>
      </c>
      <c r="BZ31" s="76">
        <f t="shared" si="44"/>
        <v>0</v>
      </c>
      <c r="CA31" s="76">
        <f t="shared" si="44"/>
        <v>6</v>
      </c>
      <c r="CB31" s="76">
        <f t="shared" si="44"/>
        <v>4</v>
      </c>
      <c r="CC31" s="76">
        <f t="shared" si="44"/>
        <v>0</v>
      </c>
      <c r="CD31" s="76">
        <f t="shared" si="44"/>
        <v>180</v>
      </c>
      <c r="CE31" s="76">
        <f t="shared" si="44"/>
        <v>6</v>
      </c>
      <c r="CF31" s="76">
        <f>SUM(CF33:CF42)</f>
        <v>0</v>
      </c>
      <c r="CG31" s="76">
        <f t="shared" ref="CG31:CQ31" si="45">SUM(CG33:CG42)</f>
        <v>0</v>
      </c>
      <c r="CH31" s="76">
        <f t="shared" si="45"/>
        <v>0</v>
      </c>
      <c r="CI31" s="76">
        <f t="shared" si="45"/>
        <v>0</v>
      </c>
      <c r="CJ31" s="76">
        <f t="shared" si="45"/>
        <v>0</v>
      </c>
      <c r="CK31" s="76">
        <f t="shared" si="45"/>
        <v>0</v>
      </c>
      <c r="CL31" s="76">
        <f t="shared" si="45"/>
        <v>0</v>
      </c>
      <c r="CM31" s="76">
        <f t="shared" si="45"/>
        <v>0</v>
      </c>
      <c r="CN31" s="76">
        <f t="shared" si="45"/>
        <v>0</v>
      </c>
      <c r="CO31" s="76">
        <f t="shared" si="45"/>
        <v>0</v>
      </c>
      <c r="CP31" s="76">
        <f t="shared" si="45"/>
        <v>0</v>
      </c>
      <c r="CQ31" s="76">
        <f t="shared" si="45"/>
        <v>0</v>
      </c>
      <c r="CR31" s="72">
        <f t="shared" si="18"/>
        <v>1292</v>
      </c>
      <c r="CS31" s="72" t="b">
        <f t="shared" si="5"/>
        <v>1</v>
      </c>
      <c r="CT31" s="157"/>
      <c r="CU31" s="157"/>
      <c r="CV31" s="157"/>
      <c r="CW31" s="157"/>
      <c r="CX31" s="158"/>
      <c r="CY31" s="158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</row>
    <row r="32" spans="1:136" s="23" customFormat="1" ht="17.25" customHeight="1" x14ac:dyDescent="0.25">
      <c r="A32" s="439"/>
      <c r="B32" s="435"/>
      <c r="C32" s="245"/>
      <c r="D32" s="195"/>
      <c r="E32" s="196"/>
      <c r="F32" s="196"/>
      <c r="G32" s="196"/>
      <c r="H32" s="196"/>
      <c r="I32" s="197"/>
      <c r="J32" s="76">
        <f t="shared" ref="J32:W32" si="46">J31-J40-J41</f>
        <v>968</v>
      </c>
      <c r="K32" s="76">
        <f t="shared" si="46"/>
        <v>540</v>
      </c>
      <c r="L32" s="76">
        <f t="shared" si="46"/>
        <v>428</v>
      </c>
      <c r="M32" s="234">
        <f t="shared" si="46"/>
        <v>864</v>
      </c>
      <c r="N32" s="234">
        <f t="shared" si="46"/>
        <v>0</v>
      </c>
      <c r="O32" s="234">
        <f t="shared" si="46"/>
        <v>434</v>
      </c>
      <c r="P32" s="234">
        <f t="shared" si="46"/>
        <v>414</v>
      </c>
      <c r="Q32" s="234">
        <f t="shared" si="46"/>
        <v>0</v>
      </c>
      <c r="R32" s="234">
        <f t="shared" si="46"/>
        <v>0</v>
      </c>
      <c r="S32" s="234">
        <f t="shared" si="46"/>
        <v>16</v>
      </c>
      <c r="T32" s="234">
        <f t="shared" si="46"/>
        <v>48</v>
      </c>
      <c r="U32" s="234">
        <f t="shared" si="46"/>
        <v>20</v>
      </c>
      <c r="V32" s="234">
        <f t="shared" si="46"/>
        <v>0</v>
      </c>
      <c r="W32" s="234">
        <f t="shared" si="46"/>
        <v>36</v>
      </c>
      <c r="X32" s="76">
        <f>X31-X40-X41</f>
        <v>60</v>
      </c>
      <c r="Y32" s="76">
        <f t="shared" ref="Y32:AU32" si="47">Y31-Y40-Y41</f>
        <v>58</v>
      </c>
      <c r="Z32" s="76">
        <f t="shared" si="47"/>
        <v>0</v>
      </c>
      <c r="AA32" s="76">
        <f t="shared" si="47"/>
        <v>44</v>
      </c>
      <c r="AB32" s="76">
        <f t="shared" si="47"/>
        <v>14</v>
      </c>
      <c r="AC32" s="76">
        <f t="shared" si="47"/>
        <v>0</v>
      </c>
      <c r="AD32" s="76">
        <f t="shared" si="47"/>
        <v>0</v>
      </c>
      <c r="AE32" s="76">
        <f t="shared" si="47"/>
        <v>0</v>
      </c>
      <c r="AF32" s="76">
        <f t="shared" si="47"/>
        <v>2</v>
      </c>
      <c r="AG32" s="76">
        <f t="shared" si="47"/>
        <v>0</v>
      </c>
      <c r="AH32" s="76">
        <f t="shared" si="47"/>
        <v>0</v>
      </c>
      <c r="AI32" s="76">
        <f t="shared" si="47"/>
        <v>0</v>
      </c>
      <c r="AJ32" s="76">
        <f t="shared" si="47"/>
        <v>332</v>
      </c>
      <c r="AK32" s="76">
        <f t="shared" si="47"/>
        <v>322</v>
      </c>
      <c r="AL32" s="76">
        <f t="shared" si="47"/>
        <v>0</v>
      </c>
      <c r="AM32" s="76">
        <f t="shared" si="47"/>
        <v>164</v>
      </c>
      <c r="AN32" s="76">
        <f t="shared" si="47"/>
        <v>158</v>
      </c>
      <c r="AO32" s="76">
        <f t="shared" si="47"/>
        <v>0</v>
      </c>
      <c r="AP32" s="76">
        <f t="shared" si="47"/>
        <v>0</v>
      </c>
      <c r="AQ32" s="76">
        <f t="shared" si="47"/>
        <v>0</v>
      </c>
      <c r="AR32" s="76">
        <f t="shared" si="47"/>
        <v>10</v>
      </c>
      <c r="AS32" s="76">
        <f t="shared" si="47"/>
        <v>0</v>
      </c>
      <c r="AT32" s="76">
        <f t="shared" si="47"/>
        <v>0</v>
      </c>
      <c r="AU32" s="76">
        <f t="shared" si="47"/>
        <v>0</v>
      </c>
      <c r="AV32" s="76">
        <f>AV31-AV40-AV41</f>
        <v>198</v>
      </c>
      <c r="AW32" s="76">
        <f t="shared" ref="AW32:BG32" si="48">AW31-AW40-AW41</f>
        <v>164</v>
      </c>
      <c r="AX32" s="76">
        <f t="shared" si="48"/>
        <v>0</v>
      </c>
      <c r="AY32" s="76">
        <f t="shared" si="48"/>
        <v>84</v>
      </c>
      <c r="AZ32" s="76">
        <f t="shared" si="48"/>
        <v>78</v>
      </c>
      <c r="BA32" s="76">
        <f t="shared" si="48"/>
        <v>0</v>
      </c>
      <c r="BB32" s="76">
        <f t="shared" si="48"/>
        <v>0</v>
      </c>
      <c r="BC32" s="76">
        <f t="shared" si="48"/>
        <v>2</v>
      </c>
      <c r="BD32" s="76">
        <f t="shared" si="48"/>
        <v>28</v>
      </c>
      <c r="BE32" s="76">
        <f t="shared" si="48"/>
        <v>0</v>
      </c>
      <c r="BF32" s="76">
        <f t="shared" si="48"/>
        <v>0</v>
      </c>
      <c r="BG32" s="76">
        <f t="shared" si="48"/>
        <v>6</v>
      </c>
      <c r="BH32" s="76">
        <f>BH31-BH40-BH41</f>
        <v>230</v>
      </c>
      <c r="BI32" s="76">
        <f t="shared" ref="BI32:BS32" si="49">BI31-BI40-BI41</f>
        <v>182</v>
      </c>
      <c r="BJ32" s="76">
        <f t="shared" si="49"/>
        <v>0</v>
      </c>
      <c r="BK32" s="76">
        <f t="shared" si="49"/>
        <v>72</v>
      </c>
      <c r="BL32" s="76">
        <f t="shared" si="49"/>
        <v>102</v>
      </c>
      <c r="BM32" s="76">
        <f t="shared" si="49"/>
        <v>0</v>
      </c>
      <c r="BN32" s="76">
        <f t="shared" si="49"/>
        <v>0</v>
      </c>
      <c r="BO32" s="76">
        <f t="shared" si="49"/>
        <v>8</v>
      </c>
      <c r="BP32" s="76">
        <f t="shared" si="49"/>
        <v>4</v>
      </c>
      <c r="BQ32" s="76">
        <f t="shared" si="49"/>
        <v>20</v>
      </c>
      <c r="BR32" s="76">
        <f t="shared" si="49"/>
        <v>0</v>
      </c>
      <c r="BS32" s="76">
        <f t="shared" si="49"/>
        <v>24</v>
      </c>
      <c r="BT32" s="76">
        <f>BT31-BT40-BT41</f>
        <v>148</v>
      </c>
      <c r="BU32" s="76">
        <f t="shared" ref="BU32:CE32" si="50">BU31-BU40-BU41</f>
        <v>138</v>
      </c>
      <c r="BV32" s="76">
        <f t="shared" si="50"/>
        <v>0</v>
      </c>
      <c r="BW32" s="76">
        <f t="shared" si="50"/>
        <v>70</v>
      </c>
      <c r="BX32" s="76">
        <f t="shared" si="50"/>
        <v>62</v>
      </c>
      <c r="BY32" s="76">
        <f t="shared" si="50"/>
        <v>0</v>
      </c>
      <c r="BZ32" s="76">
        <f t="shared" si="50"/>
        <v>0</v>
      </c>
      <c r="CA32" s="76">
        <f t="shared" si="50"/>
        <v>6</v>
      </c>
      <c r="CB32" s="76">
        <f t="shared" si="50"/>
        <v>4</v>
      </c>
      <c r="CC32" s="76">
        <f t="shared" si="50"/>
        <v>0</v>
      </c>
      <c r="CD32" s="76">
        <f t="shared" si="50"/>
        <v>0</v>
      </c>
      <c r="CE32" s="76">
        <f t="shared" si="50"/>
        <v>6</v>
      </c>
      <c r="CF32" s="76">
        <f>CF31-CF40-CF41</f>
        <v>0</v>
      </c>
      <c r="CG32" s="76">
        <f t="shared" ref="CG32:CQ32" si="51">CG31-CG40-CG41</f>
        <v>0</v>
      </c>
      <c r="CH32" s="76">
        <f t="shared" si="51"/>
        <v>0</v>
      </c>
      <c r="CI32" s="76">
        <f t="shared" si="51"/>
        <v>0</v>
      </c>
      <c r="CJ32" s="76">
        <f t="shared" si="51"/>
        <v>0</v>
      </c>
      <c r="CK32" s="76">
        <f t="shared" si="51"/>
        <v>0</v>
      </c>
      <c r="CL32" s="76">
        <f t="shared" si="51"/>
        <v>0</v>
      </c>
      <c r="CM32" s="76">
        <f t="shared" si="51"/>
        <v>0</v>
      </c>
      <c r="CN32" s="76">
        <f t="shared" si="51"/>
        <v>0</v>
      </c>
      <c r="CO32" s="76">
        <f t="shared" si="51"/>
        <v>0</v>
      </c>
      <c r="CP32" s="76">
        <f t="shared" si="51"/>
        <v>0</v>
      </c>
      <c r="CQ32" s="76">
        <f t="shared" si="51"/>
        <v>0</v>
      </c>
      <c r="CR32" s="72">
        <f t="shared" si="18"/>
        <v>968</v>
      </c>
      <c r="CS32" s="72" t="b">
        <f t="shared" si="5"/>
        <v>1</v>
      </c>
      <c r="CT32" s="157"/>
      <c r="CU32" s="157"/>
      <c r="CV32" s="157"/>
      <c r="CW32" s="157"/>
      <c r="CX32" s="158"/>
      <c r="CY32" s="158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</row>
    <row r="33" spans="1:146" x14ac:dyDescent="0.25">
      <c r="A33" s="118" t="s">
        <v>139</v>
      </c>
      <c r="B33" s="119" t="s">
        <v>193</v>
      </c>
      <c r="C33" s="184" t="str">
        <f t="shared" ref="C33:C42" si="52">_xlfn.CONCAT(D33,", ",E33,", ",F33,", ",G33,",",H33," , ",I33)</f>
        <v xml:space="preserve">ДФК, ДЗ, Э, , , </v>
      </c>
      <c r="D33" s="298" t="s">
        <v>309</v>
      </c>
      <c r="E33" s="299" t="s">
        <v>126</v>
      </c>
      <c r="F33" s="299" t="s">
        <v>127</v>
      </c>
      <c r="G33" s="199"/>
      <c r="H33" s="199"/>
      <c r="I33" s="200"/>
      <c r="J33" s="66">
        <f t="shared" si="0"/>
        <v>240</v>
      </c>
      <c r="K33" s="57">
        <v>108</v>
      </c>
      <c r="L33" s="120">
        <v>132</v>
      </c>
      <c r="M33" s="140">
        <f>Y33+AK33+AW33+BI33+BU33+CG33</f>
        <v>212</v>
      </c>
      <c r="N33" s="140">
        <f t="shared" ref="N33:W42" si="53">Z33+AL33+AX33+BJ33+BV33+CH33</f>
        <v>0</v>
      </c>
      <c r="O33" s="140">
        <f t="shared" si="53"/>
        <v>120</v>
      </c>
      <c r="P33" s="140">
        <f t="shared" si="53"/>
        <v>90</v>
      </c>
      <c r="Q33" s="140">
        <f t="shared" si="53"/>
        <v>0</v>
      </c>
      <c r="R33" s="140">
        <f t="shared" si="53"/>
        <v>0</v>
      </c>
      <c r="S33" s="140">
        <f t="shared" si="53"/>
        <v>2</v>
      </c>
      <c r="T33" s="140">
        <f t="shared" si="53"/>
        <v>22</v>
      </c>
      <c r="U33" s="140">
        <f t="shared" si="53"/>
        <v>0</v>
      </c>
      <c r="V33" s="140">
        <f t="shared" si="53"/>
        <v>0</v>
      </c>
      <c r="W33" s="140">
        <f t="shared" si="53"/>
        <v>6</v>
      </c>
      <c r="X33" s="78">
        <v>60</v>
      </c>
      <c r="Y33" s="69">
        <f t="shared" ref="Y33:Y39" si="54">X33-AI33-AG33-AF33-AH33</f>
        <v>58</v>
      </c>
      <c r="Z33" s="37"/>
      <c r="AA33" s="68">
        <f t="shared" ref="AA33:AA39" si="55">Y33-Z33-AB33-AC33-AD33-AE33</f>
        <v>44</v>
      </c>
      <c r="AB33" s="37">
        <v>14</v>
      </c>
      <c r="AC33" s="37"/>
      <c r="AD33" s="37"/>
      <c r="AE33" s="37"/>
      <c r="AF33" s="32">
        <v>2</v>
      </c>
      <c r="AG33" s="32"/>
      <c r="AH33" s="32"/>
      <c r="AI33" s="32"/>
      <c r="AJ33" s="78">
        <v>120</v>
      </c>
      <c r="AK33" s="69">
        <f t="shared" ref="AK33:AK38" si="56">AJ33-AU33-AS33-AR33-AT33</f>
        <v>116</v>
      </c>
      <c r="AL33" s="37"/>
      <c r="AM33" s="68">
        <f t="shared" ref="AM33:AM39" si="57">AK33-AL33-AN33-AO33-AP33-AQ33</f>
        <v>64</v>
      </c>
      <c r="AN33" s="37">
        <v>52</v>
      </c>
      <c r="AO33" s="37"/>
      <c r="AP33" s="37"/>
      <c r="AQ33" s="37"/>
      <c r="AR33" s="32">
        <v>4</v>
      </c>
      <c r="AS33" s="32"/>
      <c r="AT33" s="32"/>
      <c r="AU33" s="32"/>
      <c r="AV33" s="78">
        <v>60</v>
      </c>
      <c r="AW33" s="69">
        <f t="shared" ref="AW33:AW38" si="58">AV33-BG33-BE33-BD33-BF33</f>
        <v>38</v>
      </c>
      <c r="AX33" s="37"/>
      <c r="AY33" s="68">
        <f t="shared" ref="AY33:AY39" si="59">AW33-AX33-AZ33-BA33-BB33-BC33</f>
        <v>12</v>
      </c>
      <c r="AZ33" s="37">
        <v>24</v>
      </c>
      <c r="BA33" s="37"/>
      <c r="BB33" s="37"/>
      <c r="BC33" s="37">
        <v>2</v>
      </c>
      <c r="BD33" s="32">
        <v>16</v>
      </c>
      <c r="BE33" s="32"/>
      <c r="BF33" s="32"/>
      <c r="BG33" s="32">
        <v>6</v>
      </c>
      <c r="BH33" s="78">
        <v>0</v>
      </c>
      <c r="BI33" s="69">
        <f t="shared" ref="BI33:BI42" si="60">BH33-BS33-BQ33-BP33-BR33</f>
        <v>0</v>
      </c>
      <c r="BJ33" s="68"/>
      <c r="BK33" s="68">
        <f t="shared" ref="BK33:BK39" si="61">BI33-BJ33-BL33-BM33-BN33-BO33</f>
        <v>0</v>
      </c>
      <c r="BL33" s="68"/>
      <c r="BM33" s="68"/>
      <c r="BN33" s="68"/>
      <c r="BO33" s="68"/>
      <c r="BP33" s="32"/>
      <c r="BQ33" s="32"/>
      <c r="BR33" s="32"/>
      <c r="BS33" s="32"/>
      <c r="BT33" s="78">
        <v>0</v>
      </c>
      <c r="BU33" s="69">
        <f t="shared" ref="BU33:BU41" si="62">BT33-CE33-CC33-CB33-CD33</f>
        <v>0</v>
      </c>
      <c r="BV33" s="37"/>
      <c r="BW33" s="68">
        <f t="shared" ref="BW33:BW39" si="63">BU33-BV33-BX33-BY33-BZ33-CA33</f>
        <v>0</v>
      </c>
      <c r="BX33" s="37"/>
      <c r="BY33" s="37"/>
      <c r="BZ33" s="37"/>
      <c r="CA33" s="37"/>
      <c r="CB33" s="32"/>
      <c r="CC33" s="32"/>
      <c r="CD33" s="32"/>
      <c r="CE33" s="32"/>
      <c r="CF33" s="78">
        <v>0</v>
      </c>
      <c r="CG33" s="69">
        <f>CF33-CQ33-CO33-CN33-CP33</f>
        <v>0</v>
      </c>
      <c r="CH33" s="37"/>
      <c r="CI33" s="68">
        <f t="shared" ref="CI33:CI39" si="64">CG33-CH33-CJ33-CK33-CL33-CM33</f>
        <v>0</v>
      </c>
      <c r="CJ33" s="37"/>
      <c r="CK33" s="37"/>
      <c r="CL33" s="37"/>
      <c r="CM33" s="37"/>
      <c r="CN33" s="33"/>
      <c r="CO33" s="62"/>
      <c r="CP33" s="62"/>
      <c r="CQ33" s="62"/>
      <c r="CR33" s="72">
        <f t="shared" si="18"/>
        <v>240</v>
      </c>
      <c r="CS33" s="72" t="b">
        <f t="shared" si="5"/>
        <v>1</v>
      </c>
      <c r="CT33" s="157"/>
      <c r="CU33" s="157"/>
      <c r="CV33" s="157"/>
      <c r="CW33" s="157"/>
      <c r="CX33" s="158"/>
      <c r="CY33" s="158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</row>
    <row r="34" spans="1:146" ht="45.75" customHeight="1" x14ac:dyDescent="0.25">
      <c r="A34" s="118" t="s">
        <v>140</v>
      </c>
      <c r="B34" s="119" t="s">
        <v>194</v>
      </c>
      <c r="C34" s="184" t="str">
        <f t="shared" si="52"/>
        <v xml:space="preserve">, ДФК, ДФК, Э, , </v>
      </c>
      <c r="D34" s="198"/>
      <c r="E34" s="201" t="s">
        <v>309</v>
      </c>
      <c r="F34" s="201" t="s">
        <v>309</v>
      </c>
      <c r="G34" s="184" t="s">
        <v>127</v>
      </c>
      <c r="H34" s="199"/>
      <c r="I34" s="200"/>
      <c r="J34" s="66">
        <f t="shared" si="0"/>
        <v>184</v>
      </c>
      <c r="K34" s="57">
        <v>90</v>
      </c>
      <c r="L34" s="120">
        <v>94</v>
      </c>
      <c r="M34" s="140">
        <f t="shared" ref="M34:M38" si="65">Y34+AK34+AW34+BI34+BU34+CG34</f>
        <v>150</v>
      </c>
      <c r="N34" s="140">
        <f t="shared" si="53"/>
        <v>0</v>
      </c>
      <c r="O34" s="140">
        <f t="shared" si="53"/>
        <v>66</v>
      </c>
      <c r="P34" s="140">
        <f t="shared" si="53"/>
        <v>82</v>
      </c>
      <c r="Q34" s="140">
        <f t="shared" si="53"/>
        <v>0</v>
      </c>
      <c r="R34" s="140">
        <f t="shared" si="53"/>
        <v>0</v>
      </c>
      <c r="S34" s="140">
        <f t="shared" si="53"/>
        <v>2</v>
      </c>
      <c r="T34" s="140">
        <f t="shared" si="53"/>
        <v>8</v>
      </c>
      <c r="U34" s="140">
        <f t="shared" si="53"/>
        <v>20</v>
      </c>
      <c r="V34" s="140">
        <f t="shared" si="53"/>
        <v>0</v>
      </c>
      <c r="W34" s="140">
        <f t="shared" si="53"/>
        <v>6</v>
      </c>
      <c r="X34" s="78"/>
      <c r="Y34" s="69">
        <f t="shared" si="54"/>
        <v>0</v>
      </c>
      <c r="Z34" s="37"/>
      <c r="AA34" s="68">
        <f t="shared" si="55"/>
        <v>0</v>
      </c>
      <c r="AB34" s="37"/>
      <c r="AC34" s="37"/>
      <c r="AD34" s="37"/>
      <c r="AE34" s="37"/>
      <c r="AF34" s="32"/>
      <c r="AG34" s="32"/>
      <c r="AH34" s="32"/>
      <c r="AI34" s="32"/>
      <c r="AJ34" s="78">
        <v>96</v>
      </c>
      <c r="AK34" s="69">
        <f t="shared" si="56"/>
        <v>94</v>
      </c>
      <c r="AL34" s="37"/>
      <c r="AM34" s="68">
        <f t="shared" si="57"/>
        <v>42</v>
      </c>
      <c r="AN34" s="37">
        <v>52</v>
      </c>
      <c r="AO34" s="37"/>
      <c r="AP34" s="37"/>
      <c r="AQ34" s="37"/>
      <c r="AR34" s="32">
        <v>2</v>
      </c>
      <c r="AS34" s="32"/>
      <c r="AT34" s="32"/>
      <c r="AU34" s="32"/>
      <c r="AV34" s="78">
        <v>38</v>
      </c>
      <c r="AW34" s="69">
        <f t="shared" si="58"/>
        <v>34</v>
      </c>
      <c r="AX34" s="68"/>
      <c r="AY34" s="68">
        <f t="shared" si="59"/>
        <v>14</v>
      </c>
      <c r="AZ34" s="68">
        <v>20</v>
      </c>
      <c r="BA34" s="68"/>
      <c r="BB34" s="68"/>
      <c r="BC34" s="68"/>
      <c r="BD34" s="32">
        <v>4</v>
      </c>
      <c r="BE34" s="32">
        <v>0</v>
      </c>
      <c r="BF34" s="32"/>
      <c r="BG34" s="32"/>
      <c r="BH34" s="78">
        <v>50</v>
      </c>
      <c r="BI34" s="69">
        <f t="shared" si="60"/>
        <v>22</v>
      </c>
      <c r="BJ34" s="68"/>
      <c r="BK34" s="68">
        <f t="shared" si="61"/>
        <v>10</v>
      </c>
      <c r="BL34" s="68">
        <v>10</v>
      </c>
      <c r="BM34" s="68"/>
      <c r="BN34" s="68"/>
      <c r="BO34" s="68">
        <v>2</v>
      </c>
      <c r="BP34" s="32">
        <v>2</v>
      </c>
      <c r="BQ34" s="32">
        <v>20</v>
      </c>
      <c r="BR34" s="32"/>
      <c r="BS34" s="32">
        <v>6</v>
      </c>
      <c r="BT34" s="78">
        <v>0</v>
      </c>
      <c r="BU34" s="69">
        <f t="shared" si="62"/>
        <v>0</v>
      </c>
      <c r="BV34" s="68"/>
      <c r="BW34" s="68">
        <f t="shared" si="63"/>
        <v>0</v>
      </c>
      <c r="BX34" s="68"/>
      <c r="BY34" s="68"/>
      <c r="BZ34" s="68"/>
      <c r="CA34" s="68"/>
      <c r="CB34" s="32"/>
      <c r="CC34" s="32"/>
      <c r="CD34" s="32"/>
      <c r="CE34" s="32"/>
      <c r="CF34" s="78">
        <v>0</v>
      </c>
      <c r="CG34" s="69">
        <f t="shared" ref="CG34:CG42" si="66">CF34-CQ34-CO34-CN34-CP34</f>
        <v>0</v>
      </c>
      <c r="CH34" s="68"/>
      <c r="CI34" s="68">
        <f t="shared" si="64"/>
        <v>0</v>
      </c>
      <c r="CJ34" s="68"/>
      <c r="CK34" s="68"/>
      <c r="CL34" s="68"/>
      <c r="CM34" s="68"/>
      <c r="CN34" s="32"/>
      <c r="CO34" s="32"/>
      <c r="CP34" s="32"/>
      <c r="CQ34" s="32"/>
      <c r="CR34" s="72">
        <f t="shared" si="18"/>
        <v>184</v>
      </c>
      <c r="CS34" s="72" t="b">
        <f t="shared" si="5"/>
        <v>1</v>
      </c>
      <c r="CT34" s="157"/>
      <c r="CU34" s="157"/>
      <c r="CV34" s="157"/>
      <c r="CW34" s="157"/>
      <c r="CX34" s="158"/>
      <c r="CY34" s="158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</row>
    <row r="35" spans="1:146" ht="45" x14ac:dyDescent="0.25">
      <c r="A35" s="118" t="s">
        <v>179</v>
      </c>
      <c r="B35" s="119" t="s">
        <v>195</v>
      </c>
      <c r="C35" s="184" t="str">
        <f t="shared" si="52"/>
        <v xml:space="preserve">, ДФК, ДФК, Э, , </v>
      </c>
      <c r="D35" s="198"/>
      <c r="E35" s="201" t="s">
        <v>309</v>
      </c>
      <c r="F35" s="201" t="s">
        <v>309</v>
      </c>
      <c r="G35" s="184" t="s">
        <v>127</v>
      </c>
      <c r="H35" s="199"/>
      <c r="I35" s="200"/>
      <c r="J35" s="66">
        <f t="shared" si="0"/>
        <v>162</v>
      </c>
      <c r="K35" s="57">
        <v>80</v>
      </c>
      <c r="L35" s="120">
        <v>82</v>
      </c>
      <c r="M35" s="140">
        <f t="shared" si="65"/>
        <v>150</v>
      </c>
      <c r="N35" s="140">
        <f t="shared" si="53"/>
        <v>0</v>
      </c>
      <c r="O35" s="140">
        <f t="shared" si="53"/>
        <v>76</v>
      </c>
      <c r="P35" s="140">
        <f t="shared" si="53"/>
        <v>72</v>
      </c>
      <c r="Q35" s="140">
        <f t="shared" si="53"/>
        <v>0</v>
      </c>
      <c r="R35" s="140">
        <f t="shared" si="53"/>
        <v>0</v>
      </c>
      <c r="S35" s="140">
        <f t="shared" si="53"/>
        <v>2</v>
      </c>
      <c r="T35" s="140">
        <f t="shared" si="53"/>
        <v>6</v>
      </c>
      <c r="U35" s="140">
        <f t="shared" si="53"/>
        <v>0</v>
      </c>
      <c r="V35" s="140">
        <f t="shared" si="53"/>
        <v>0</v>
      </c>
      <c r="W35" s="140">
        <f t="shared" si="53"/>
        <v>6</v>
      </c>
      <c r="X35" s="78"/>
      <c r="Y35" s="69">
        <f t="shared" si="54"/>
        <v>0</v>
      </c>
      <c r="Z35" s="37"/>
      <c r="AA35" s="68">
        <f t="shared" si="55"/>
        <v>0</v>
      </c>
      <c r="AB35" s="37"/>
      <c r="AC35" s="37"/>
      <c r="AD35" s="37"/>
      <c r="AE35" s="37"/>
      <c r="AF35" s="32"/>
      <c r="AG35" s="32"/>
      <c r="AH35" s="32"/>
      <c r="AI35" s="32"/>
      <c r="AJ35" s="78">
        <v>64</v>
      </c>
      <c r="AK35" s="69">
        <f t="shared" si="56"/>
        <v>62</v>
      </c>
      <c r="AL35" s="37"/>
      <c r="AM35" s="68">
        <f t="shared" si="57"/>
        <v>30</v>
      </c>
      <c r="AN35" s="37">
        <v>32</v>
      </c>
      <c r="AO35" s="37"/>
      <c r="AP35" s="37"/>
      <c r="AQ35" s="37"/>
      <c r="AR35" s="32">
        <v>2</v>
      </c>
      <c r="AS35" s="32"/>
      <c r="AT35" s="32"/>
      <c r="AU35" s="32"/>
      <c r="AV35" s="78">
        <v>54</v>
      </c>
      <c r="AW35" s="69">
        <f t="shared" si="58"/>
        <v>50</v>
      </c>
      <c r="AX35" s="37"/>
      <c r="AY35" s="68">
        <f t="shared" si="59"/>
        <v>30</v>
      </c>
      <c r="AZ35" s="37">
        <v>20</v>
      </c>
      <c r="BA35" s="37"/>
      <c r="BB35" s="37"/>
      <c r="BC35" s="37"/>
      <c r="BD35" s="32">
        <v>4</v>
      </c>
      <c r="BE35" s="32"/>
      <c r="BF35" s="32"/>
      <c r="BG35" s="32"/>
      <c r="BH35" s="78">
        <v>44</v>
      </c>
      <c r="BI35" s="69">
        <f t="shared" si="60"/>
        <v>38</v>
      </c>
      <c r="BJ35" s="68"/>
      <c r="BK35" s="68">
        <f t="shared" si="61"/>
        <v>16</v>
      </c>
      <c r="BL35" s="68">
        <v>20</v>
      </c>
      <c r="BM35" s="68"/>
      <c r="BN35" s="68"/>
      <c r="BO35" s="68">
        <v>2</v>
      </c>
      <c r="BP35" s="32"/>
      <c r="BQ35" s="32"/>
      <c r="BR35" s="32"/>
      <c r="BS35" s="32">
        <v>6</v>
      </c>
      <c r="BT35" s="78">
        <v>0</v>
      </c>
      <c r="BU35" s="69">
        <f t="shared" si="62"/>
        <v>0</v>
      </c>
      <c r="BV35" s="37"/>
      <c r="BW35" s="68">
        <f t="shared" si="63"/>
        <v>0</v>
      </c>
      <c r="BX35" s="37"/>
      <c r="BY35" s="37"/>
      <c r="BZ35" s="37"/>
      <c r="CA35" s="37"/>
      <c r="CB35" s="32"/>
      <c r="CC35" s="32"/>
      <c r="CD35" s="32"/>
      <c r="CE35" s="32"/>
      <c r="CF35" s="78">
        <v>0</v>
      </c>
      <c r="CG35" s="69">
        <f t="shared" si="66"/>
        <v>0</v>
      </c>
      <c r="CH35" s="37"/>
      <c r="CI35" s="68">
        <f t="shared" si="64"/>
        <v>0</v>
      </c>
      <c r="CJ35" s="37"/>
      <c r="CK35" s="37"/>
      <c r="CL35" s="37"/>
      <c r="CM35" s="37"/>
      <c r="CN35" s="33"/>
      <c r="CO35" s="62"/>
      <c r="CP35" s="62"/>
      <c r="CQ35" s="62"/>
      <c r="CR35" s="72">
        <f t="shared" si="18"/>
        <v>162</v>
      </c>
      <c r="CS35" s="72" t="b">
        <f t="shared" si="5"/>
        <v>1</v>
      </c>
      <c r="CT35" s="51"/>
      <c r="CU35" s="51"/>
      <c r="CV35" s="51"/>
      <c r="CW35" s="51"/>
      <c r="CX35" s="53"/>
      <c r="CY35" s="53"/>
    </row>
    <row r="36" spans="1:146" ht="59.25" customHeight="1" x14ac:dyDescent="0.25">
      <c r="A36" s="118" t="s">
        <v>178</v>
      </c>
      <c r="B36" s="119" t="s">
        <v>196</v>
      </c>
      <c r="C36" s="184" t="str">
        <f t="shared" si="52"/>
        <v xml:space="preserve">, ДФК, ДФК, Э, , </v>
      </c>
      <c r="D36" s="198"/>
      <c r="E36" s="201" t="s">
        <v>309</v>
      </c>
      <c r="F36" s="201" t="s">
        <v>309</v>
      </c>
      <c r="G36" s="184" t="s">
        <v>127</v>
      </c>
      <c r="H36" s="199"/>
      <c r="I36" s="200"/>
      <c r="J36" s="66">
        <f t="shared" si="0"/>
        <v>148</v>
      </c>
      <c r="K36" s="57">
        <v>80</v>
      </c>
      <c r="L36" s="120">
        <v>68</v>
      </c>
      <c r="M36" s="140">
        <f t="shared" si="65"/>
        <v>134</v>
      </c>
      <c r="N36" s="140">
        <f t="shared" si="53"/>
        <v>0</v>
      </c>
      <c r="O36" s="140">
        <f t="shared" si="53"/>
        <v>70</v>
      </c>
      <c r="P36" s="140">
        <f t="shared" si="53"/>
        <v>62</v>
      </c>
      <c r="Q36" s="140">
        <f t="shared" si="53"/>
        <v>0</v>
      </c>
      <c r="R36" s="140">
        <f t="shared" si="53"/>
        <v>0</v>
      </c>
      <c r="S36" s="140">
        <f t="shared" si="53"/>
        <v>2</v>
      </c>
      <c r="T36" s="140">
        <f t="shared" si="53"/>
        <v>8</v>
      </c>
      <c r="U36" s="140">
        <f t="shared" si="53"/>
        <v>0</v>
      </c>
      <c r="V36" s="140">
        <f t="shared" si="53"/>
        <v>0</v>
      </c>
      <c r="W36" s="140">
        <f t="shared" si="53"/>
        <v>6</v>
      </c>
      <c r="X36" s="78"/>
      <c r="Y36" s="69">
        <f t="shared" si="54"/>
        <v>0</v>
      </c>
      <c r="Z36" s="37"/>
      <c r="AA36" s="68">
        <f t="shared" si="55"/>
        <v>0</v>
      </c>
      <c r="AB36" s="37"/>
      <c r="AC36" s="37"/>
      <c r="AD36" s="37"/>
      <c r="AE36" s="37"/>
      <c r="AF36" s="32"/>
      <c r="AG36" s="32"/>
      <c r="AH36" s="32"/>
      <c r="AI36" s="32"/>
      <c r="AJ36" s="78">
        <v>52</v>
      </c>
      <c r="AK36" s="69">
        <f t="shared" si="56"/>
        <v>50</v>
      </c>
      <c r="AL36" s="37"/>
      <c r="AM36" s="68">
        <f t="shared" si="57"/>
        <v>28</v>
      </c>
      <c r="AN36" s="37">
        <v>22</v>
      </c>
      <c r="AO36" s="37"/>
      <c r="AP36" s="37"/>
      <c r="AQ36" s="37"/>
      <c r="AR36" s="32">
        <v>2</v>
      </c>
      <c r="AS36" s="32"/>
      <c r="AT36" s="32"/>
      <c r="AU36" s="32"/>
      <c r="AV36" s="78">
        <v>46</v>
      </c>
      <c r="AW36" s="69">
        <f t="shared" si="58"/>
        <v>42</v>
      </c>
      <c r="AX36" s="37"/>
      <c r="AY36" s="68">
        <f t="shared" si="59"/>
        <v>28</v>
      </c>
      <c r="AZ36" s="37">
        <v>14</v>
      </c>
      <c r="BA36" s="37"/>
      <c r="BB36" s="37"/>
      <c r="BC36" s="37"/>
      <c r="BD36" s="32">
        <v>4</v>
      </c>
      <c r="BE36" s="32"/>
      <c r="BF36" s="32"/>
      <c r="BG36" s="32"/>
      <c r="BH36" s="78">
        <v>50</v>
      </c>
      <c r="BI36" s="69">
        <f t="shared" si="60"/>
        <v>42</v>
      </c>
      <c r="BJ36" s="68"/>
      <c r="BK36" s="68">
        <f t="shared" si="61"/>
        <v>14</v>
      </c>
      <c r="BL36" s="68">
        <v>26</v>
      </c>
      <c r="BM36" s="68"/>
      <c r="BN36" s="68"/>
      <c r="BO36" s="68">
        <v>2</v>
      </c>
      <c r="BP36" s="32">
        <v>2</v>
      </c>
      <c r="BQ36" s="32"/>
      <c r="BR36" s="32"/>
      <c r="BS36" s="32">
        <v>6</v>
      </c>
      <c r="BT36" s="78">
        <v>0</v>
      </c>
      <c r="BU36" s="69">
        <f t="shared" si="62"/>
        <v>0</v>
      </c>
      <c r="BV36" s="37"/>
      <c r="BW36" s="68">
        <f t="shared" si="63"/>
        <v>0</v>
      </c>
      <c r="BX36" s="37"/>
      <c r="BY36" s="37"/>
      <c r="BZ36" s="37"/>
      <c r="CA36" s="37"/>
      <c r="CB36" s="32"/>
      <c r="CC36" s="32"/>
      <c r="CD36" s="32"/>
      <c r="CE36" s="32"/>
      <c r="CF36" s="78">
        <v>0</v>
      </c>
      <c r="CG36" s="69">
        <f t="shared" si="66"/>
        <v>0</v>
      </c>
      <c r="CH36" s="37"/>
      <c r="CI36" s="68">
        <f t="shared" si="64"/>
        <v>0</v>
      </c>
      <c r="CJ36" s="37"/>
      <c r="CK36" s="37"/>
      <c r="CL36" s="37"/>
      <c r="CM36" s="37"/>
      <c r="CN36" s="33"/>
      <c r="CO36" s="62"/>
      <c r="CP36" s="62"/>
      <c r="CQ36" s="62"/>
      <c r="CR36" s="72">
        <f t="shared" si="18"/>
        <v>148</v>
      </c>
      <c r="CS36" s="72" t="b">
        <f t="shared" si="5"/>
        <v>1</v>
      </c>
      <c r="CT36" s="51"/>
      <c r="CU36" s="51"/>
      <c r="CV36" s="51"/>
      <c r="CW36" s="51"/>
      <c r="CX36" s="53"/>
      <c r="CY36" s="53"/>
    </row>
    <row r="37" spans="1:146" ht="29.45" customHeight="1" x14ac:dyDescent="0.25">
      <c r="A37" s="118" t="s">
        <v>177</v>
      </c>
      <c r="B37" s="119" t="s">
        <v>197</v>
      </c>
      <c r="C37" s="184" t="str">
        <f t="shared" si="52"/>
        <v xml:space="preserve">, , , Э, , </v>
      </c>
      <c r="D37" s="202"/>
      <c r="E37" s="201"/>
      <c r="F37" s="201"/>
      <c r="G37" s="184" t="s">
        <v>127</v>
      </c>
      <c r="H37" s="201"/>
      <c r="I37" s="203"/>
      <c r="J37" s="66">
        <f t="shared" si="0"/>
        <v>86</v>
      </c>
      <c r="K37" s="57">
        <v>74</v>
      </c>
      <c r="L37" s="120">
        <v>12</v>
      </c>
      <c r="M37" s="140">
        <f t="shared" si="65"/>
        <v>80</v>
      </c>
      <c r="N37" s="140">
        <f t="shared" si="53"/>
        <v>0</v>
      </c>
      <c r="O37" s="140">
        <f t="shared" si="53"/>
        <v>32</v>
      </c>
      <c r="P37" s="140">
        <f t="shared" si="53"/>
        <v>46</v>
      </c>
      <c r="Q37" s="140">
        <f t="shared" si="53"/>
        <v>0</v>
      </c>
      <c r="R37" s="140">
        <f t="shared" si="53"/>
        <v>0</v>
      </c>
      <c r="S37" s="140">
        <f t="shared" si="53"/>
        <v>2</v>
      </c>
      <c r="T37" s="140">
        <f t="shared" si="53"/>
        <v>0</v>
      </c>
      <c r="U37" s="140">
        <f t="shared" si="53"/>
        <v>0</v>
      </c>
      <c r="V37" s="140">
        <f t="shared" si="53"/>
        <v>0</v>
      </c>
      <c r="W37" s="140">
        <f t="shared" si="53"/>
        <v>6</v>
      </c>
      <c r="X37" s="78"/>
      <c r="Y37" s="69">
        <f t="shared" si="54"/>
        <v>0</v>
      </c>
      <c r="Z37" s="37"/>
      <c r="AA37" s="68">
        <f t="shared" si="55"/>
        <v>0</v>
      </c>
      <c r="AB37" s="37"/>
      <c r="AC37" s="37"/>
      <c r="AD37" s="37"/>
      <c r="AE37" s="37"/>
      <c r="AF37" s="32"/>
      <c r="AG37" s="32"/>
      <c r="AH37" s="32"/>
      <c r="AI37" s="32"/>
      <c r="AJ37" s="78"/>
      <c r="AK37" s="69">
        <f t="shared" si="56"/>
        <v>0</v>
      </c>
      <c r="AL37" s="37"/>
      <c r="AM37" s="68">
        <f t="shared" si="57"/>
        <v>0</v>
      </c>
      <c r="AN37" s="37"/>
      <c r="AO37" s="37"/>
      <c r="AP37" s="37"/>
      <c r="AQ37" s="37"/>
      <c r="AR37" s="32"/>
      <c r="AS37" s="32"/>
      <c r="AT37" s="32"/>
      <c r="AU37" s="32"/>
      <c r="AV37" s="78"/>
      <c r="AW37" s="69">
        <f t="shared" si="58"/>
        <v>0</v>
      </c>
      <c r="AX37" s="37"/>
      <c r="AY37" s="68">
        <f t="shared" si="59"/>
        <v>0</v>
      </c>
      <c r="AZ37" s="37"/>
      <c r="BA37" s="37"/>
      <c r="BB37" s="37"/>
      <c r="BC37" s="37"/>
      <c r="BD37" s="32"/>
      <c r="BE37" s="32"/>
      <c r="BF37" s="32"/>
      <c r="BG37" s="32"/>
      <c r="BH37" s="78">
        <v>86</v>
      </c>
      <c r="BI37" s="69">
        <f t="shared" si="60"/>
        <v>80</v>
      </c>
      <c r="BJ37" s="68"/>
      <c r="BK37" s="68">
        <f t="shared" si="61"/>
        <v>32</v>
      </c>
      <c r="BL37" s="68">
        <v>46</v>
      </c>
      <c r="BM37" s="68"/>
      <c r="BN37" s="68"/>
      <c r="BO37" s="68">
        <v>2</v>
      </c>
      <c r="BP37" s="32"/>
      <c r="BQ37" s="32"/>
      <c r="BR37" s="32"/>
      <c r="BS37" s="32">
        <v>6</v>
      </c>
      <c r="BT37" s="78">
        <v>0</v>
      </c>
      <c r="BU37" s="69">
        <f t="shared" si="62"/>
        <v>0</v>
      </c>
      <c r="BV37" s="37"/>
      <c r="BW37" s="68">
        <f t="shared" si="63"/>
        <v>0</v>
      </c>
      <c r="BX37" s="37"/>
      <c r="BY37" s="37"/>
      <c r="BZ37" s="37"/>
      <c r="CA37" s="37"/>
      <c r="CB37" s="32"/>
      <c r="CC37" s="32"/>
      <c r="CD37" s="32"/>
      <c r="CE37" s="32"/>
      <c r="CF37" s="78">
        <v>0</v>
      </c>
      <c r="CG37" s="69">
        <f t="shared" si="66"/>
        <v>0</v>
      </c>
      <c r="CH37" s="37"/>
      <c r="CI37" s="68">
        <f t="shared" si="64"/>
        <v>0</v>
      </c>
      <c r="CJ37" s="37"/>
      <c r="CK37" s="37"/>
      <c r="CL37" s="37"/>
      <c r="CM37" s="37"/>
      <c r="CN37" s="33"/>
      <c r="CO37" s="62"/>
      <c r="CP37" s="62"/>
      <c r="CQ37" s="62"/>
      <c r="CR37" s="72">
        <f t="shared" si="18"/>
        <v>86</v>
      </c>
      <c r="CS37" s="72" t="b">
        <f t="shared" si="5"/>
        <v>1</v>
      </c>
      <c r="CT37" s="51"/>
      <c r="CU37" s="51"/>
      <c r="CV37" s="51"/>
      <c r="CW37" s="51"/>
      <c r="CX37" s="53"/>
      <c r="CY37" s="53"/>
    </row>
    <row r="38" spans="1:146" x14ac:dyDescent="0.25">
      <c r="A38" s="118" t="s">
        <v>176</v>
      </c>
      <c r="B38" s="119" t="s">
        <v>198</v>
      </c>
      <c r="C38" s="184" t="str">
        <f t="shared" si="52"/>
        <v xml:space="preserve">, , , ,ДЗ , </v>
      </c>
      <c r="D38" s="202"/>
      <c r="E38" s="201"/>
      <c r="F38" s="201"/>
      <c r="G38" s="201"/>
      <c r="H38" s="184" t="s">
        <v>126</v>
      </c>
      <c r="I38" s="203"/>
      <c r="J38" s="66">
        <f t="shared" si="0"/>
        <v>76</v>
      </c>
      <c r="K38" s="57">
        <v>54</v>
      </c>
      <c r="L38" s="120">
        <v>22</v>
      </c>
      <c r="M38" s="140">
        <f t="shared" si="65"/>
        <v>74</v>
      </c>
      <c r="N38" s="140">
        <f t="shared" si="53"/>
        <v>0</v>
      </c>
      <c r="O38" s="140">
        <f t="shared" si="53"/>
        <v>40</v>
      </c>
      <c r="P38" s="140">
        <f t="shared" si="53"/>
        <v>34</v>
      </c>
      <c r="Q38" s="140">
        <f t="shared" si="53"/>
        <v>0</v>
      </c>
      <c r="R38" s="140">
        <f t="shared" si="53"/>
        <v>0</v>
      </c>
      <c r="S38" s="140">
        <f t="shared" si="53"/>
        <v>0</v>
      </c>
      <c r="T38" s="140">
        <f t="shared" si="53"/>
        <v>2</v>
      </c>
      <c r="U38" s="140">
        <f t="shared" si="53"/>
        <v>0</v>
      </c>
      <c r="V38" s="140">
        <f t="shared" si="53"/>
        <v>0</v>
      </c>
      <c r="W38" s="140">
        <f t="shared" si="53"/>
        <v>0</v>
      </c>
      <c r="X38" s="78"/>
      <c r="Y38" s="69">
        <f t="shared" si="54"/>
        <v>0</v>
      </c>
      <c r="Z38" s="37"/>
      <c r="AA38" s="68">
        <f t="shared" si="55"/>
        <v>0</v>
      </c>
      <c r="AB38" s="37"/>
      <c r="AC38" s="37"/>
      <c r="AD38" s="37"/>
      <c r="AE38" s="37"/>
      <c r="AF38" s="32"/>
      <c r="AG38" s="32"/>
      <c r="AH38" s="32"/>
      <c r="AI38" s="32"/>
      <c r="AJ38" s="78"/>
      <c r="AK38" s="69">
        <f t="shared" si="56"/>
        <v>0</v>
      </c>
      <c r="AL38" s="37"/>
      <c r="AM38" s="68">
        <f t="shared" si="57"/>
        <v>0</v>
      </c>
      <c r="AN38" s="37"/>
      <c r="AO38" s="37"/>
      <c r="AP38" s="37"/>
      <c r="AQ38" s="37"/>
      <c r="AR38" s="32"/>
      <c r="AS38" s="32"/>
      <c r="AT38" s="32"/>
      <c r="AU38" s="32"/>
      <c r="AV38" s="78"/>
      <c r="AW38" s="69">
        <f t="shared" si="58"/>
        <v>0</v>
      </c>
      <c r="AX38" s="37"/>
      <c r="AY38" s="68">
        <f t="shared" si="59"/>
        <v>0</v>
      </c>
      <c r="AZ38" s="37"/>
      <c r="BA38" s="37"/>
      <c r="BB38" s="37"/>
      <c r="BC38" s="37"/>
      <c r="BD38" s="32"/>
      <c r="BE38" s="32"/>
      <c r="BF38" s="32"/>
      <c r="BG38" s="32"/>
      <c r="BH38" s="78"/>
      <c r="BI38" s="69">
        <f t="shared" si="60"/>
        <v>0</v>
      </c>
      <c r="BJ38" s="68"/>
      <c r="BK38" s="68">
        <f t="shared" si="61"/>
        <v>0</v>
      </c>
      <c r="BL38" s="68"/>
      <c r="BM38" s="68"/>
      <c r="BN38" s="68"/>
      <c r="BO38" s="68"/>
      <c r="BP38" s="32"/>
      <c r="BQ38" s="32"/>
      <c r="BR38" s="32"/>
      <c r="BS38" s="32"/>
      <c r="BT38" s="78">
        <v>76</v>
      </c>
      <c r="BU38" s="69">
        <f t="shared" si="62"/>
        <v>74</v>
      </c>
      <c r="BV38" s="37"/>
      <c r="BW38" s="68">
        <f t="shared" si="63"/>
        <v>40</v>
      </c>
      <c r="BX38" s="37">
        <v>34</v>
      </c>
      <c r="BY38" s="37"/>
      <c r="BZ38" s="37"/>
      <c r="CA38" s="37"/>
      <c r="CB38" s="32">
        <v>2</v>
      </c>
      <c r="CC38" s="32"/>
      <c r="CD38" s="32"/>
      <c r="CE38" s="32"/>
      <c r="CF38" s="78">
        <v>0</v>
      </c>
      <c r="CG38" s="69">
        <f t="shared" si="66"/>
        <v>0</v>
      </c>
      <c r="CH38" s="37"/>
      <c r="CI38" s="68">
        <f t="shared" si="64"/>
        <v>0</v>
      </c>
      <c r="CJ38" s="37"/>
      <c r="CK38" s="37"/>
      <c r="CL38" s="37"/>
      <c r="CM38" s="37"/>
      <c r="CN38" s="33"/>
      <c r="CO38" s="62"/>
      <c r="CP38" s="62"/>
      <c r="CQ38" s="62"/>
      <c r="CR38" s="72">
        <f t="shared" si="18"/>
        <v>76</v>
      </c>
      <c r="CS38" s="72" t="b">
        <f t="shared" si="5"/>
        <v>1</v>
      </c>
      <c r="CT38" s="51"/>
      <c r="CU38" s="51"/>
      <c r="CV38" s="51"/>
      <c r="CW38" s="51"/>
      <c r="CX38" s="53"/>
      <c r="CY38" s="53"/>
    </row>
    <row r="39" spans="1:146" ht="49.15" customHeight="1" x14ac:dyDescent="0.25">
      <c r="A39" s="118" t="s">
        <v>192</v>
      </c>
      <c r="B39" s="119" t="s">
        <v>199</v>
      </c>
      <c r="C39" s="184" t="str">
        <f t="shared" si="52"/>
        <v xml:space="preserve">, , , ,ДЗ , </v>
      </c>
      <c r="D39" s="202"/>
      <c r="E39" s="201"/>
      <c r="F39" s="201"/>
      <c r="G39" s="201"/>
      <c r="H39" s="184" t="s">
        <v>126</v>
      </c>
      <c r="I39" s="203"/>
      <c r="J39" s="66">
        <f t="shared" si="0"/>
        <v>60</v>
      </c>
      <c r="K39" s="57">
        <v>54</v>
      </c>
      <c r="L39" s="120">
        <v>6</v>
      </c>
      <c r="M39" s="140">
        <f>Y39+AK39+AW39+BI39+BU39+CG39</f>
        <v>58</v>
      </c>
      <c r="N39" s="140">
        <f t="shared" si="53"/>
        <v>0</v>
      </c>
      <c r="O39" s="140">
        <f t="shared" si="53"/>
        <v>30</v>
      </c>
      <c r="P39" s="140">
        <f t="shared" si="53"/>
        <v>28</v>
      </c>
      <c r="Q39" s="140">
        <f t="shared" si="53"/>
        <v>0</v>
      </c>
      <c r="R39" s="140">
        <f t="shared" si="53"/>
        <v>0</v>
      </c>
      <c r="S39" s="140">
        <f t="shared" si="53"/>
        <v>0</v>
      </c>
      <c r="T39" s="140">
        <f t="shared" si="53"/>
        <v>2</v>
      </c>
      <c r="U39" s="140">
        <f t="shared" si="53"/>
        <v>0</v>
      </c>
      <c r="V39" s="140">
        <f t="shared" si="53"/>
        <v>0</v>
      </c>
      <c r="W39" s="140">
        <f t="shared" si="53"/>
        <v>0</v>
      </c>
      <c r="X39" s="78"/>
      <c r="Y39" s="69">
        <f t="shared" si="54"/>
        <v>0</v>
      </c>
      <c r="Z39" s="68"/>
      <c r="AA39" s="68">
        <f t="shared" si="55"/>
        <v>0</v>
      </c>
      <c r="AB39" s="68"/>
      <c r="AC39" s="68"/>
      <c r="AD39" s="68"/>
      <c r="AE39" s="68"/>
      <c r="AF39" s="32"/>
      <c r="AG39" s="32"/>
      <c r="AH39" s="32"/>
      <c r="AI39" s="32"/>
      <c r="AJ39" s="78"/>
      <c r="AK39" s="69">
        <f>AJ39-AU39-AS39-AR39-AT39</f>
        <v>0</v>
      </c>
      <c r="AL39" s="68"/>
      <c r="AM39" s="68">
        <f t="shared" si="57"/>
        <v>0</v>
      </c>
      <c r="AN39" s="68"/>
      <c r="AO39" s="68"/>
      <c r="AP39" s="68"/>
      <c r="AQ39" s="68"/>
      <c r="AR39" s="32"/>
      <c r="AS39" s="32"/>
      <c r="AT39" s="32"/>
      <c r="AU39" s="32"/>
      <c r="AV39" s="78"/>
      <c r="AW39" s="69">
        <f>AV39-BG39-BE39-BD39-BF39</f>
        <v>0</v>
      </c>
      <c r="AX39" s="68"/>
      <c r="AY39" s="68">
        <f t="shared" si="59"/>
        <v>0</v>
      </c>
      <c r="AZ39" s="68"/>
      <c r="BA39" s="68"/>
      <c r="BB39" s="68"/>
      <c r="BC39" s="68"/>
      <c r="BD39" s="32"/>
      <c r="BE39" s="32"/>
      <c r="BF39" s="32"/>
      <c r="BG39" s="32"/>
      <c r="BH39" s="78">
        <v>0</v>
      </c>
      <c r="BI39" s="69">
        <f t="shared" si="60"/>
        <v>0</v>
      </c>
      <c r="BJ39" s="68"/>
      <c r="BK39" s="68">
        <f t="shared" si="61"/>
        <v>0</v>
      </c>
      <c r="BL39" s="68"/>
      <c r="BM39" s="68"/>
      <c r="BN39" s="68"/>
      <c r="BO39" s="68"/>
      <c r="BP39" s="32"/>
      <c r="BQ39" s="32"/>
      <c r="BR39" s="32"/>
      <c r="BS39" s="32"/>
      <c r="BT39" s="78">
        <v>60</v>
      </c>
      <c r="BU39" s="69">
        <f t="shared" si="62"/>
        <v>58</v>
      </c>
      <c r="BV39" s="68"/>
      <c r="BW39" s="68">
        <f t="shared" si="63"/>
        <v>30</v>
      </c>
      <c r="BX39" s="68">
        <v>28</v>
      </c>
      <c r="BY39" s="68"/>
      <c r="BZ39" s="68"/>
      <c r="CA39" s="68"/>
      <c r="CB39" s="32">
        <v>2</v>
      </c>
      <c r="CC39" s="32"/>
      <c r="CD39" s="32"/>
      <c r="CE39" s="32"/>
      <c r="CF39" s="78">
        <v>0</v>
      </c>
      <c r="CG39" s="69">
        <f t="shared" si="66"/>
        <v>0</v>
      </c>
      <c r="CH39" s="68"/>
      <c r="CI39" s="68">
        <f t="shared" si="64"/>
        <v>0</v>
      </c>
      <c r="CJ39" s="68"/>
      <c r="CK39" s="68"/>
      <c r="CL39" s="68"/>
      <c r="CM39" s="68"/>
      <c r="CN39" s="33"/>
      <c r="CO39" s="62"/>
      <c r="CP39" s="62"/>
      <c r="CQ39" s="62"/>
      <c r="CR39" s="72">
        <f t="shared" si="18"/>
        <v>60</v>
      </c>
      <c r="CS39" s="72" t="b">
        <f t="shared" si="5"/>
        <v>1</v>
      </c>
      <c r="CT39" s="157"/>
      <c r="CU39" s="157"/>
      <c r="CV39" s="157"/>
      <c r="CW39" s="157"/>
      <c r="CX39" s="158"/>
      <c r="CY39" s="158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</row>
    <row r="40" spans="1:146" s="24" customFormat="1" ht="60" x14ac:dyDescent="0.25">
      <c r="A40" s="121" t="s">
        <v>175</v>
      </c>
      <c r="B40" s="122" t="s">
        <v>300</v>
      </c>
      <c r="C40" s="184" t="str">
        <f>_xlfn.CONCAT(D40,", ",E40,"",F40,", ",G40,",",H40," , ",I40)</f>
        <v xml:space="preserve">, З, , , </v>
      </c>
      <c r="D40" s="204"/>
      <c r="E40" s="205"/>
      <c r="F40" s="205" t="s">
        <v>130</v>
      </c>
      <c r="G40" s="205"/>
      <c r="H40" s="206"/>
      <c r="I40" s="207"/>
      <c r="J40" s="66">
        <f t="shared" si="0"/>
        <v>72</v>
      </c>
      <c r="K40" s="80">
        <v>72</v>
      </c>
      <c r="L40" s="80"/>
      <c r="M40" s="145">
        <f t="shared" ref="M40:M41" si="67">Y40+AK40+AW40+BI40+BU40+CG40</f>
        <v>0</v>
      </c>
      <c r="N40" s="145">
        <f t="shared" si="53"/>
        <v>0</v>
      </c>
      <c r="O40" s="145">
        <f t="shared" si="53"/>
        <v>0</v>
      </c>
      <c r="P40" s="145">
        <f t="shared" si="53"/>
        <v>0</v>
      </c>
      <c r="Q40" s="145">
        <f t="shared" si="53"/>
        <v>0</v>
      </c>
      <c r="R40" s="145">
        <f t="shared" si="53"/>
        <v>0</v>
      </c>
      <c r="S40" s="145">
        <f t="shared" si="53"/>
        <v>0</v>
      </c>
      <c r="T40" s="145">
        <f t="shared" si="53"/>
        <v>0</v>
      </c>
      <c r="U40" s="145">
        <f t="shared" si="53"/>
        <v>0</v>
      </c>
      <c r="V40" s="145">
        <f t="shared" si="53"/>
        <v>72</v>
      </c>
      <c r="W40" s="145">
        <f t="shared" si="53"/>
        <v>0</v>
      </c>
      <c r="X40" s="78"/>
      <c r="Y40" s="79">
        <f t="shared" ref="Y40:Y42" si="68">X40-AI40-AG40-AF40</f>
        <v>0</v>
      </c>
      <c r="Z40" s="79"/>
      <c r="AA40" s="79"/>
      <c r="AB40" s="79"/>
      <c r="AC40" s="79"/>
      <c r="AD40" s="79"/>
      <c r="AE40" s="79"/>
      <c r="AF40" s="80"/>
      <c r="AG40" s="80"/>
      <c r="AH40" s="80"/>
      <c r="AI40" s="80"/>
      <c r="AJ40" s="78"/>
      <c r="AK40" s="79">
        <f>AJ40-AU40-AS40-AR40-AT40</f>
        <v>0</v>
      </c>
      <c r="AL40" s="79"/>
      <c r="AM40" s="79"/>
      <c r="AN40" s="79"/>
      <c r="AO40" s="79"/>
      <c r="AP40" s="79"/>
      <c r="AQ40" s="79"/>
      <c r="AR40" s="80"/>
      <c r="AS40" s="80"/>
      <c r="AT40" s="80"/>
      <c r="AU40" s="80"/>
      <c r="AV40" s="78">
        <v>72</v>
      </c>
      <c r="AW40" s="79">
        <f>AV40-BG40-BE40-BD40-BF40</f>
        <v>0</v>
      </c>
      <c r="AX40" s="79"/>
      <c r="AY40" s="79"/>
      <c r="AZ40" s="79"/>
      <c r="BA40" s="79"/>
      <c r="BB40" s="79"/>
      <c r="BC40" s="79"/>
      <c r="BD40" s="80"/>
      <c r="BE40" s="80"/>
      <c r="BF40" s="80">
        <v>72</v>
      </c>
      <c r="BG40" s="80"/>
      <c r="BH40" s="78">
        <v>0</v>
      </c>
      <c r="BI40" s="79">
        <f t="shared" si="60"/>
        <v>0</v>
      </c>
      <c r="BJ40" s="79"/>
      <c r="BK40" s="79"/>
      <c r="BL40" s="79"/>
      <c r="BM40" s="79"/>
      <c r="BN40" s="79"/>
      <c r="BO40" s="79"/>
      <c r="BP40" s="80"/>
      <c r="BQ40" s="80"/>
      <c r="BR40" s="80"/>
      <c r="BS40" s="80"/>
      <c r="BT40" s="78">
        <v>0</v>
      </c>
      <c r="BU40" s="79">
        <f t="shared" si="62"/>
        <v>0</v>
      </c>
      <c r="BV40" s="79"/>
      <c r="BW40" s="79"/>
      <c r="BX40" s="79"/>
      <c r="BY40" s="79"/>
      <c r="BZ40" s="79"/>
      <c r="CA40" s="79"/>
      <c r="CB40" s="80"/>
      <c r="CC40" s="80"/>
      <c r="CD40" s="80"/>
      <c r="CE40" s="80"/>
      <c r="CF40" s="78">
        <v>0</v>
      </c>
      <c r="CG40" s="79">
        <f t="shared" si="66"/>
        <v>0</v>
      </c>
      <c r="CH40" s="68"/>
      <c r="CI40" s="68"/>
      <c r="CJ40" s="68"/>
      <c r="CK40" s="68"/>
      <c r="CL40" s="68"/>
      <c r="CM40" s="68"/>
      <c r="CN40" s="81"/>
      <c r="CO40" s="82"/>
      <c r="CP40" s="82"/>
      <c r="CQ40" s="82"/>
      <c r="CR40" s="72">
        <f t="shared" si="18"/>
        <v>72</v>
      </c>
      <c r="CS40" s="72" t="b">
        <f t="shared" si="5"/>
        <v>1</v>
      </c>
      <c r="CT40" s="157"/>
      <c r="CU40" s="157"/>
      <c r="CV40" s="157"/>
      <c r="CW40" s="157"/>
      <c r="CX40" s="158"/>
      <c r="CY40" s="158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</row>
    <row r="41" spans="1:146" s="24" customFormat="1" ht="75" x14ac:dyDescent="0.25">
      <c r="A41" s="121" t="s">
        <v>141</v>
      </c>
      <c r="B41" s="123" t="s">
        <v>301</v>
      </c>
      <c r="C41" s="184" t="str">
        <f t="shared" si="52"/>
        <v xml:space="preserve">, , , З,З , </v>
      </c>
      <c r="D41" s="204"/>
      <c r="E41" s="205"/>
      <c r="F41" s="205"/>
      <c r="G41" s="205" t="s">
        <v>130</v>
      </c>
      <c r="H41" s="205" t="s">
        <v>130</v>
      </c>
      <c r="I41" s="207"/>
      <c r="J41" s="66">
        <f t="shared" si="0"/>
        <v>252</v>
      </c>
      <c r="K41" s="80">
        <v>216</v>
      </c>
      <c r="L41" s="80">
        <v>36</v>
      </c>
      <c r="M41" s="145">
        <f t="shared" si="67"/>
        <v>0</v>
      </c>
      <c r="N41" s="145">
        <f t="shared" si="53"/>
        <v>0</v>
      </c>
      <c r="O41" s="145">
        <f t="shared" si="53"/>
        <v>0</v>
      </c>
      <c r="P41" s="145">
        <f t="shared" si="53"/>
        <v>0</v>
      </c>
      <c r="Q41" s="145">
        <f t="shared" si="53"/>
        <v>0</v>
      </c>
      <c r="R41" s="145">
        <f t="shared" si="53"/>
        <v>0</v>
      </c>
      <c r="S41" s="145">
        <f t="shared" si="53"/>
        <v>0</v>
      </c>
      <c r="T41" s="145">
        <f t="shared" si="53"/>
        <v>0</v>
      </c>
      <c r="U41" s="145">
        <f t="shared" si="53"/>
        <v>0</v>
      </c>
      <c r="V41" s="145">
        <f t="shared" si="53"/>
        <v>252</v>
      </c>
      <c r="W41" s="145">
        <f t="shared" si="53"/>
        <v>0</v>
      </c>
      <c r="X41" s="78"/>
      <c r="Y41" s="79">
        <f t="shared" si="68"/>
        <v>0</v>
      </c>
      <c r="Z41" s="79"/>
      <c r="AA41" s="79"/>
      <c r="AB41" s="79"/>
      <c r="AC41" s="79"/>
      <c r="AD41" s="79"/>
      <c r="AE41" s="79"/>
      <c r="AF41" s="80"/>
      <c r="AG41" s="80"/>
      <c r="AH41" s="80"/>
      <c r="AI41" s="80"/>
      <c r="AJ41" s="78"/>
      <c r="AK41" s="79">
        <f t="shared" ref="AK41:AK42" si="69">AJ41-AU41-AS41-AR41</f>
        <v>0</v>
      </c>
      <c r="AL41" s="79"/>
      <c r="AM41" s="79"/>
      <c r="AN41" s="79"/>
      <c r="AO41" s="79"/>
      <c r="AP41" s="79"/>
      <c r="AQ41" s="79"/>
      <c r="AR41" s="80"/>
      <c r="AS41" s="80"/>
      <c r="AT41" s="80"/>
      <c r="AU41" s="80"/>
      <c r="AV41" s="78"/>
      <c r="AW41" s="79">
        <f>AV41-BG41-BE41-BD41</f>
        <v>0</v>
      </c>
      <c r="AX41" s="79"/>
      <c r="AY41" s="79"/>
      <c r="AZ41" s="79"/>
      <c r="BA41" s="79"/>
      <c r="BB41" s="79"/>
      <c r="BC41" s="79"/>
      <c r="BD41" s="80"/>
      <c r="BE41" s="80"/>
      <c r="BF41" s="80"/>
      <c r="BG41" s="80"/>
      <c r="BH41" s="78">
        <v>72</v>
      </c>
      <c r="BI41" s="79">
        <f>BH41-BS41-BQ41-BP41-BR41</f>
        <v>0</v>
      </c>
      <c r="BJ41" s="79"/>
      <c r="BK41" s="79"/>
      <c r="BL41" s="79"/>
      <c r="BM41" s="79"/>
      <c r="BN41" s="79"/>
      <c r="BO41" s="79"/>
      <c r="BP41" s="80"/>
      <c r="BQ41" s="80"/>
      <c r="BR41" s="80">
        <v>72</v>
      </c>
      <c r="BS41" s="80"/>
      <c r="BT41" s="78">
        <v>180</v>
      </c>
      <c r="BU41" s="79">
        <f t="shared" si="62"/>
        <v>0</v>
      </c>
      <c r="BV41" s="79"/>
      <c r="BW41" s="79"/>
      <c r="BX41" s="79"/>
      <c r="BY41" s="79"/>
      <c r="BZ41" s="79"/>
      <c r="CA41" s="79"/>
      <c r="CB41" s="80"/>
      <c r="CC41" s="80"/>
      <c r="CD41" s="80">
        <v>180</v>
      </c>
      <c r="CE41" s="80"/>
      <c r="CF41" s="78">
        <v>0</v>
      </c>
      <c r="CG41" s="79">
        <f t="shared" si="66"/>
        <v>0</v>
      </c>
      <c r="CH41" s="68"/>
      <c r="CI41" s="68"/>
      <c r="CJ41" s="68"/>
      <c r="CK41" s="68"/>
      <c r="CL41" s="68"/>
      <c r="CM41" s="68"/>
      <c r="CN41" s="81"/>
      <c r="CO41" s="82"/>
      <c r="CP41" s="82"/>
      <c r="CQ41" s="82"/>
      <c r="CR41" s="72">
        <f t="shared" si="18"/>
        <v>252</v>
      </c>
      <c r="CS41" s="72" t="b">
        <f t="shared" si="5"/>
        <v>1</v>
      </c>
      <c r="CT41" s="157"/>
      <c r="CU41" s="157"/>
      <c r="CV41" s="157"/>
      <c r="CW41" s="157"/>
      <c r="CX41" s="158"/>
      <c r="CY41" s="158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15"/>
      <c r="EC41" s="115"/>
      <c r="ED41" s="115"/>
      <c r="EE41" s="115"/>
      <c r="EF41" s="115"/>
      <c r="EG41" s="115"/>
      <c r="EH41" s="115"/>
      <c r="EI41" s="115"/>
      <c r="EJ41" s="115"/>
      <c r="EK41" s="115"/>
      <c r="EL41" s="115"/>
      <c r="EM41" s="115"/>
      <c r="EN41" s="115"/>
      <c r="EO41" s="115"/>
      <c r="EP41" s="115"/>
    </row>
    <row r="42" spans="1:146" x14ac:dyDescent="0.25">
      <c r="A42" s="67" t="s">
        <v>149</v>
      </c>
      <c r="B42" s="43" t="s">
        <v>263</v>
      </c>
      <c r="C42" s="184" t="str">
        <f t="shared" si="52"/>
        <v>, , , , , Э</v>
      </c>
      <c r="D42" s="208"/>
      <c r="E42" s="209"/>
      <c r="F42" s="209"/>
      <c r="G42" s="209"/>
      <c r="H42" s="209"/>
      <c r="I42" s="345" t="s">
        <v>127</v>
      </c>
      <c r="J42" s="66">
        <f t="shared" si="0"/>
        <v>12</v>
      </c>
      <c r="K42" s="32">
        <v>0</v>
      </c>
      <c r="L42" s="32">
        <v>12</v>
      </c>
      <c r="M42" s="140">
        <f>Y42+AK42+AW42+BI42+BU42+CG42</f>
        <v>6</v>
      </c>
      <c r="N42" s="140">
        <f t="shared" si="53"/>
        <v>0</v>
      </c>
      <c r="O42" s="140">
        <f t="shared" si="53"/>
        <v>0</v>
      </c>
      <c r="P42" s="140">
        <f t="shared" si="53"/>
        <v>0</v>
      </c>
      <c r="Q42" s="140">
        <f t="shared" si="53"/>
        <v>0</v>
      </c>
      <c r="R42" s="140">
        <f t="shared" si="53"/>
        <v>0</v>
      </c>
      <c r="S42" s="140">
        <f t="shared" si="53"/>
        <v>6</v>
      </c>
      <c r="T42" s="140">
        <f t="shared" si="53"/>
        <v>0</v>
      </c>
      <c r="U42" s="140">
        <f t="shared" si="53"/>
        <v>0</v>
      </c>
      <c r="V42" s="140">
        <f t="shared" si="53"/>
        <v>0</v>
      </c>
      <c r="W42" s="140">
        <f t="shared" si="53"/>
        <v>6</v>
      </c>
      <c r="X42" s="78"/>
      <c r="Y42" s="59">
        <f t="shared" si="68"/>
        <v>0</v>
      </c>
      <c r="Z42" s="68"/>
      <c r="AA42" s="68"/>
      <c r="AB42" s="68"/>
      <c r="AC42" s="68"/>
      <c r="AD42" s="68"/>
      <c r="AE42" s="68"/>
      <c r="AF42" s="32"/>
      <c r="AG42" s="32"/>
      <c r="AH42" s="32"/>
      <c r="AI42" s="32"/>
      <c r="AJ42" s="78"/>
      <c r="AK42" s="59">
        <f t="shared" si="69"/>
        <v>0</v>
      </c>
      <c r="AL42" s="68"/>
      <c r="AM42" s="68"/>
      <c r="AN42" s="68"/>
      <c r="AO42" s="68"/>
      <c r="AP42" s="68"/>
      <c r="AQ42" s="68"/>
      <c r="AR42" s="32"/>
      <c r="AS42" s="32"/>
      <c r="AT42" s="32"/>
      <c r="AU42" s="32"/>
      <c r="AV42" s="78"/>
      <c r="AW42" s="59">
        <f t="shared" ref="AW42" si="70">AV42-BG42-BE42-BD42</f>
        <v>0</v>
      </c>
      <c r="AX42" s="68"/>
      <c r="AY42" s="68"/>
      <c r="AZ42" s="68"/>
      <c r="BA42" s="68"/>
      <c r="BB42" s="68"/>
      <c r="BC42" s="68"/>
      <c r="BD42" s="32"/>
      <c r="BE42" s="32"/>
      <c r="BF42" s="32"/>
      <c r="BG42" s="32"/>
      <c r="BH42" s="78"/>
      <c r="BI42" s="69">
        <f t="shared" si="60"/>
        <v>0</v>
      </c>
      <c r="BJ42" s="68"/>
      <c r="BK42" s="68"/>
      <c r="BL42" s="68"/>
      <c r="BM42" s="68"/>
      <c r="BN42" s="68"/>
      <c r="BO42" s="68"/>
      <c r="BP42" s="32"/>
      <c r="BQ42" s="32"/>
      <c r="BR42" s="32"/>
      <c r="BS42" s="32"/>
      <c r="BT42" s="78">
        <v>12</v>
      </c>
      <c r="BU42" s="69">
        <v>6</v>
      </c>
      <c r="BV42" s="68"/>
      <c r="BW42" s="68"/>
      <c r="BX42" s="68"/>
      <c r="BY42" s="68"/>
      <c r="BZ42" s="68"/>
      <c r="CA42" s="68">
        <v>6</v>
      </c>
      <c r="CB42" s="32"/>
      <c r="CC42" s="32"/>
      <c r="CD42" s="32"/>
      <c r="CE42" s="32">
        <v>6</v>
      </c>
      <c r="CF42" s="78">
        <v>0</v>
      </c>
      <c r="CG42" s="69">
        <f t="shared" si="66"/>
        <v>0</v>
      </c>
      <c r="CH42" s="68"/>
      <c r="CI42" s="68"/>
      <c r="CJ42" s="68"/>
      <c r="CK42" s="68"/>
      <c r="CL42" s="68"/>
      <c r="CM42" s="68"/>
      <c r="CN42" s="33"/>
      <c r="CO42" s="62"/>
      <c r="CP42" s="62"/>
      <c r="CQ42" s="62"/>
      <c r="CR42" s="72">
        <f t="shared" si="18"/>
        <v>12</v>
      </c>
      <c r="CS42" s="72" t="b">
        <f t="shared" si="5"/>
        <v>1</v>
      </c>
      <c r="CT42" s="157"/>
      <c r="CU42" s="157"/>
      <c r="CV42" s="157"/>
      <c r="CW42" s="157"/>
      <c r="CX42" s="158"/>
      <c r="CY42" s="158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</row>
    <row r="43" spans="1:146" s="23" customFormat="1" ht="44.25" customHeight="1" x14ac:dyDescent="0.25">
      <c r="A43" s="440" t="s">
        <v>142</v>
      </c>
      <c r="B43" s="442" t="s">
        <v>190</v>
      </c>
      <c r="C43" s="211"/>
      <c r="D43" s="210"/>
      <c r="E43" s="211"/>
      <c r="F43" s="211"/>
      <c r="G43" s="211"/>
      <c r="H43" s="211"/>
      <c r="I43" s="212"/>
      <c r="J43" s="76">
        <f>SUM(J45:J50)</f>
        <v>518</v>
      </c>
      <c r="K43" s="76">
        <f t="shared" ref="K43:BV43" si="71">SUM(K45:K50)</f>
        <v>468</v>
      </c>
      <c r="L43" s="76">
        <f t="shared" si="71"/>
        <v>50</v>
      </c>
      <c r="M43" s="234">
        <f t="shared" si="71"/>
        <v>258</v>
      </c>
      <c r="N43" s="234">
        <f t="shared" si="71"/>
        <v>0</v>
      </c>
      <c r="O43" s="234">
        <f t="shared" si="71"/>
        <v>132</v>
      </c>
      <c r="P43" s="234">
        <f t="shared" si="71"/>
        <v>118</v>
      </c>
      <c r="Q43" s="234">
        <f t="shared" si="71"/>
        <v>0</v>
      </c>
      <c r="R43" s="234">
        <f t="shared" si="71"/>
        <v>0</v>
      </c>
      <c r="S43" s="234">
        <f t="shared" si="71"/>
        <v>8</v>
      </c>
      <c r="T43" s="234">
        <f t="shared" si="71"/>
        <v>12</v>
      </c>
      <c r="U43" s="234">
        <f t="shared" si="71"/>
        <v>20</v>
      </c>
      <c r="V43" s="234">
        <f t="shared" si="71"/>
        <v>216</v>
      </c>
      <c r="W43" s="234">
        <f t="shared" si="71"/>
        <v>12</v>
      </c>
      <c r="X43" s="76">
        <f t="shared" si="71"/>
        <v>0</v>
      </c>
      <c r="Y43" s="76">
        <f t="shared" si="71"/>
        <v>0</v>
      </c>
      <c r="Z43" s="76">
        <f t="shared" si="71"/>
        <v>0</v>
      </c>
      <c r="AA43" s="76">
        <f t="shared" si="71"/>
        <v>0</v>
      </c>
      <c r="AB43" s="76">
        <f t="shared" si="71"/>
        <v>0</v>
      </c>
      <c r="AC43" s="76">
        <f t="shared" si="71"/>
        <v>0</v>
      </c>
      <c r="AD43" s="76">
        <f t="shared" si="71"/>
        <v>0</v>
      </c>
      <c r="AE43" s="76">
        <f t="shared" si="71"/>
        <v>0</v>
      </c>
      <c r="AF43" s="76">
        <f t="shared" si="71"/>
        <v>0</v>
      </c>
      <c r="AG43" s="76">
        <f t="shared" si="71"/>
        <v>0</v>
      </c>
      <c r="AH43" s="76">
        <f t="shared" si="71"/>
        <v>0</v>
      </c>
      <c r="AI43" s="76">
        <f t="shared" si="71"/>
        <v>0</v>
      </c>
      <c r="AJ43" s="76">
        <f t="shared" si="71"/>
        <v>0</v>
      </c>
      <c r="AK43" s="76">
        <f t="shared" si="71"/>
        <v>0</v>
      </c>
      <c r="AL43" s="76">
        <f t="shared" si="71"/>
        <v>0</v>
      </c>
      <c r="AM43" s="76">
        <f t="shared" si="71"/>
        <v>0</v>
      </c>
      <c r="AN43" s="76">
        <f t="shared" si="71"/>
        <v>0</v>
      </c>
      <c r="AO43" s="76">
        <f t="shared" si="71"/>
        <v>0</v>
      </c>
      <c r="AP43" s="76">
        <f t="shared" si="71"/>
        <v>0</v>
      </c>
      <c r="AQ43" s="76">
        <f t="shared" si="71"/>
        <v>0</v>
      </c>
      <c r="AR43" s="76">
        <f t="shared" si="71"/>
        <v>0</v>
      </c>
      <c r="AS43" s="76">
        <f t="shared" si="71"/>
        <v>0</v>
      </c>
      <c r="AT43" s="76">
        <f t="shared" si="71"/>
        <v>0</v>
      </c>
      <c r="AU43" s="76">
        <f t="shared" si="71"/>
        <v>0</v>
      </c>
      <c r="AV43" s="76">
        <f t="shared" si="71"/>
        <v>0</v>
      </c>
      <c r="AW43" s="76">
        <f t="shared" si="71"/>
        <v>0</v>
      </c>
      <c r="AX43" s="76">
        <f t="shared" si="71"/>
        <v>0</v>
      </c>
      <c r="AY43" s="76">
        <f t="shared" si="71"/>
        <v>0</v>
      </c>
      <c r="AZ43" s="76">
        <f t="shared" si="71"/>
        <v>0</v>
      </c>
      <c r="BA43" s="76">
        <f t="shared" si="71"/>
        <v>0</v>
      </c>
      <c r="BB43" s="76">
        <f t="shared" si="71"/>
        <v>0</v>
      </c>
      <c r="BC43" s="76">
        <f t="shared" si="71"/>
        <v>0</v>
      </c>
      <c r="BD43" s="76">
        <f t="shared" si="71"/>
        <v>0</v>
      </c>
      <c r="BE43" s="76">
        <f t="shared" si="71"/>
        <v>0</v>
      </c>
      <c r="BF43" s="76">
        <f t="shared" si="71"/>
        <v>0</v>
      </c>
      <c r="BG43" s="76">
        <f t="shared" si="71"/>
        <v>0</v>
      </c>
      <c r="BH43" s="76">
        <f t="shared" si="71"/>
        <v>214</v>
      </c>
      <c r="BI43" s="76">
        <f t="shared" si="71"/>
        <v>174</v>
      </c>
      <c r="BJ43" s="76">
        <f t="shared" si="71"/>
        <v>0</v>
      </c>
      <c r="BK43" s="76">
        <f t="shared" si="71"/>
        <v>94</v>
      </c>
      <c r="BL43" s="76">
        <f t="shared" si="71"/>
        <v>80</v>
      </c>
      <c r="BM43" s="76">
        <f t="shared" si="71"/>
        <v>0</v>
      </c>
      <c r="BN43" s="76">
        <f t="shared" si="71"/>
        <v>0</v>
      </c>
      <c r="BO43" s="76">
        <f t="shared" si="71"/>
        <v>0</v>
      </c>
      <c r="BP43" s="76">
        <f t="shared" si="71"/>
        <v>4</v>
      </c>
      <c r="BQ43" s="76">
        <f t="shared" si="71"/>
        <v>0</v>
      </c>
      <c r="BR43" s="76">
        <f t="shared" si="71"/>
        <v>36</v>
      </c>
      <c r="BS43" s="76">
        <f t="shared" si="71"/>
        <v>0</v>
      </c>
      <c r="BT43" s="76">
        <f t="shared" si="71"/>
        <v>54</v>
      </c>
      <c r="BU43" s="76">
        <f t="shared" si="71"/>
        <v>24</v>
      </c>
      <c r="BV43" s="76">
        <f t="shared" si="71"/>
        <v>0</v>
      </c>
      <c r="BW43" s="76">
        <f t="shared" ref="BW43:CQ43" si="72">SUM(BW45:BW50)</f>
        <v>12</v>
      </c>
      <c r="BX43" s="76">
        <f t="shared" si="72"/>
        <v>10</v>
      </c>
      <c r="BY43" s="76">
        <f t="shared" si="72"/>
        <v>0</v>
      </c>
      <c r="BZ43" s="76">
        <f t="shared" si="72"/>
        <v>0</v>
      </c>
      <c r="CA43" s="76">
        <f t="shared" si="72"/>
        <v>2</v>
      </c>
      <c r="CB43" s="76">
        <f t="shared" si="72"/>
        <v>4</v>
      </c>
      <c r="CC43" s="76">
        <f t="shared" si="72"/>
        <v>20</v>
      </c>
      <c r="CD43" s="76">
        <f t="shared" si="72"/>
        <v>0</v>
      </c>
      <c r="CE43" s="76">
        <f t="shared" si="72"/>
        <v>6</v>
      </c>
      <c r="CF43" s="76">
        <f t="shared" si="72"/>
        <v>250</v>
      </c>
      <c r="CG43" s="76">
        <f t="shared" si="72"/>
        <v>60</v>
      </c>
      <c r="CH43" s="76">
        <f t="shared" si="72"/>
        <v>0</v>
      </c>
      <c r="CI43" s="76">
        <f t="shared" si="72"/>
        <v>26</v>
      </c>
      <c r="CJ43" s="76">
        <f t="shared" si="72"/>
        <v>28</v>
      </c>
      <c r="CK43" s="76">
        <f t="shared" si="72"/>
        <v>0</v>
      </c>
      <c r="CL43" s="76">
        <f t="shared" si="72"/>
        <v>0</v>
      </c>
      <c r="CM43" s="76">
        <f t="shared" si="72"/>
        <v>6</v>
      </c>
      <c r="CN43" s="76">
        <f t="shared" si="72"/>
        <v>4</v>
      </c>
      <c r="CO43" s="76">
        <f t="shared" si="72"/>
        <v>0</v>
      </c>
      <c r="CP43" s="76">
        <f t="shared" si="72"/>
        <v>180</v>
      </c>
      <c r="CQ43" s="76">
        <f t="shared" si="72"/>
        <v>6</v>
      </c>
      <c r="CR43" s="72">
        <f t="shared" si="18"/>
        <v>518</v>
      </c>
      <c r="CS43" s="72" t="b">
        <f t="shared" si="5"/>
        <v>1</v>
      </c>
      <c r="CT43" s="159"/>
      <c r="CU43" s="159"/>
      <c r="CV43" s="159"/>
      <c r="CW43" s="159"/>
      <c r="CX43" s="160"/>
      <c r="CY43" s="158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</row>
    <row r="44" spans="1:146" s="23" customFormat="1" x14ac:dyDescent="0.25">
      <c r="A44" s="441"/>
      <c r="B44" s="443"/>
      <c r="C44" s="211"/>
      <c r="D44" s="210"/>
      <c r="E44" s="211"/>
      <c r="F44" s="211"/>
      <c r="G44" s="211"/>
      <c r="H44" s="211"/>
      <c r="I44" s="212"/>
      <c r="J44" s="76">
        <f>J43-J48-J49</f>
        <v>302</v>
      </c>
      <c r="K44" s="76">
        <f t="shared" ref="K44:BV44" si="73">K43-K48-K49</f>
        <v>252</v>
      </c>
      <c r="L44" s="76">
        <f t="shared" si="73"/>
        <v>50</v>
      </c>
      <c r="M44" s="234">
        <f t="shared" si="73"/>
        <v>258</v>
      </c>
      <c r="N44" s="234">
        <f t="shared" si="73"/>
        <v>0</v>
      </c>
      <c r="O44" s="234">
        <f t="shared" si="73"/>
        <v>132</v>
      </c>
      <c r="P44" s="234">
        <f t="shared" si="73"/>
        <v>118</v>
      </c>
      <c r="Q44" s="234">
        <f t="shared" si="73"/>
        <v>0</v>
      </c>
      <c r="R44" s="234">
        <f t="shared" si="73"/>
        <v>0</v>
      </c>
      <c r="S44" s="234">
        <f t="shared" si="73"/>
        <v>8</v>
      </c>
      <c r="T44" s="234">
        <f t="shared" si="73"/>
        <v>12</v>
      </c>
      <c r="U44" s="234">
        <f t="shared" si="73"/>
        <v>20</v>
      </c>
      <c r="V44" s="234">
        <f t="shared" si="73"/>
        <v>0</v>
      </c>
      <c r="W44" s="234">
        <f t="shared" si="73"/>
        <v>12</v>
      </c>
      <c r="X44" s="76">
        <f t="shared" si="73"/>
        <v>0</v>
      </c>
      <c r="Y44" s="76">
        <f t="shared" si="73"/>
        <v>0</v>
      </c>
      <c r="Z44" s="76">
        <f t="shared" si="73"/>
        <v>0</v>
      </c>
      <c r="AA44" s="76">
        <f t="shared" si="73"/>
        <v>0</v>
      </c>
      <c r="AB44" s="76">
        <f t="shared" si="73"/>
        <v>0</v>
      </c>
      <c r="AC44" s="76">
        <f t="shared" si="73"/>
        <v>0</v>
      </c>
      <c r="AD44" s="76">
        <f t="shared" si="73"/>
        <v>0</v>
      </c>
      <c r="AE44" s="76">
        <f t="shared" si="73"/>
        <v>0</v>
      </c>
      <c r="AF44" s="76">
        <f t="shared" si="73"/>
        <v>0</v>
      </c>
      <c r="AG44" s="76">
        <f t="shared" si="73"/>
        <v>0</v>
      </c>
      <c r="AH44" s="76">
        <f t="shared" si="73"/>
        <v>0</v>
      </c>
      <c r="AI44" s="76">
        <f t="shared" si="73"/>
        <v>0</v>
      </c>
      <c r="AJ44" s="76">
        <f t="shared" si="73"/>
        <v>0</v>
      </c>
      <c r="AK44" s="76">
        <f t="shared" si="73"/>
        <v>0</v>
      </c>
      <c r="AL44" s="76">
        <f t="shared" si="73"/>
        <v>0</v>
      </c>
      <c r="AM44" s="76">
        <f t="shared" si="73"/>
        <v>0</v>
      </c>
      <c r="AN44" s="76">
        <f t="shared" si="73"/>
        <v>0</v>
      </c>
      <c r="AO44" s="76">
        <f t="shared" si="73"/>
        <v>0</v>
      </c>
      <c r="AP44" s="76">
        <f t="shared" si="73"/>
        <v>0</v>
      </c>
      <c r="AQ44" s="76">
        <f t="shared" si="73"/>
        <v>0</v>
      </c>
      <c r="AR44" s="76">
        <f t="shared" si="73"/>
        <v>0</v>
      </c>
      <c r="AS44" s="76">
        <f t="shared" si="73"/>
        <v>0</v>
      </c>
      <c r="AT44" s="76">
        <f t="shared" si="73"/>
        <v>0</v>
      </c>
      <c r="AU44" s="76">
        <f t="shared" si="73"/>
        <v>0</v>
      </c>
      <c r="AV44" s="76">
        <f t="shared" si="73"/>
        <v>0</v>
      </c>
      <c r="AW44" s="76">
        <f t="shared" si="73"/>
        <v>0</v>
      </c>
      <c r="AX44" s="76">
        <f t="shared" si="73"/>
        <v>0</v>
      </c>
      <c r="AY44" s="76">
        <f t="shared" si="73"/>
        <v>0</v>
      </c>
      <c r="AZ44" s="76">
        <f t="shared" si="73"/>
        <v>0</v>
      </c>
      <c r="BA44" s="76">
        <f t="shared" si="73"/>
        <v>0</v>
      </c>
      <c r="BB44" s="76">
        <f t="shared" si="73"/>
        <v>0</v>
      </c>
      <c r="BC44" s="76">
        <f t="shared" si="73"/>
        <v>0</v>
      </c>
      <c r="BD44" s="76">
        <f t="shared" si="73"/>
        <v>0</v>
      </c>
      <c r="BE44" s="76">
        <f t="shared" si="73"/>
        <v>0</v>
      </c>
      <c r="BF44" s="76">
        <f t="shared" si="73"/>
        <v>0</v>
      </c>
      <c r="BG44" s="76">
        <f t="shared" si="73"/>
        <v>0</v>
      </c>
      <c r="BH44" s="76">
        <f t="shared" si="73"/>
        <v>178</v>
      </c>
      <c r="BI44" s="76">
        <f t="shared" si="73"/>
        <v>174</v>
      </c>
      <c r="BJ44" s="76">
        <f t="shared" si="73"/>
        <v>0</v>
      </c>
      <c r="BK44" s="76">
        <f t="shared" si="73"/>
        <v>94</v>
      </c>
      <c r="BL44" s="76">
        <f t="shared" si="73"/>
        <v>80</v>
      </c>
      <c r="BM44" s="76">
        <f t="shared" si="73"/>
        <v>0</v>
      </c>
      <c r="BN44" s="76">
        <f t="shared" si="73"/>
        <v>0</v>
      </c>
      <c r="BO44" s="76">
        <f t="shared" si="73"/>
        <v>0</v>
      </c>
      <c r="BP44" s="76">
        <f t="shared" si="73"/>
        <v>4</v>
      </c>
      <c r="BQ44" s="76">
        <f t="shared" si="73"/>
        <v>0</v>
      </c>
      <c r="BR44" s="76">
        <f t="shared" si="73"/>
        <v>0</v>
      </c>
      <c r="BS44" s="76">
        <f t="shared" si="73"/>
        <v>0</v>
      </c>
      <c r="BT44" s="76">
        <f t="shared" si="73"/>
        <v>54</v>
      </c>
      <c r="BU44" s="76">
        <f t="shared" si="73"/>
        <v>24</v>
      </c>
      <c r="BV44" s="76">
        <f t="shared" si="73"/>
        <v>0</v>
      </c>
      <c r="BW44" s="76">
        <f t="shared" ref="BW44:CQ44" si="74">BW43-BW48-BW49</f>
        <v>12</v>
      </c>
      <c r="BX44" s="76">
        <f t="shared" si="74"/>
        <v>10</v>
      </c>
      <c r="BY44" s="76">
        <f t="shared" si="74"/>
        <v>0</v>
      </c>
      <c r="BZ44" s="76">
        <f t="shared" si="74"/>
        <v>0</v>
      </c>
      <c r="CA44" s="76">
        <f t="shared" si="74"/>
        <v>2</v>
      </c>
      <c r="CB44" s="76">
        <f t="shared" si="74"/>
        <v>4</v>
      </c>
      <c r="CC44" s="76">
        <f t="shared" si="74"/>
        <v>20</v>
      </c>
      <c r="CD44" s="76">
        <f t="shared" si="74"/>
        <v>0</v>
      </c>
      <c r="CE44" s="76">
        <f t="shared" si="74"/>
        <v>6</v>
      </c>
      <c r="CF44" s="76">
        <f t="shared" si="74"/>
        <v>70</v>
      </c>
      <c r="CG44" s="76">
        <f t="shared" si="74"/>
        <v>60</v>
      </c>
      <c r="CH44" s="76">
        <f t="shared" si="74"/>
        <v>0</v>
      </c>
      <c r="CI44" s="76">
        <f t="shared" si="74"/>
        <v>26</v>
      </c>
      <c r="CJ44" s="76">
        <f t="shared" si="74"/>
        <v>28</v>
      </c>
      <c r="CK44" s="76">
        <f t="shared" si="74"/>
        <v>0</v>
      </c>
      <c r="CL44" s="76">
        <f t="shared" si="74"/>
        <v>0</v>
      </c>
      <c r="CM44" s="76">
        <f t="shared" si="74"/>
        <v>6</v>
      </c>
      <c r="CN44" s="76">
        <f t="shared" si="74"/>
        <v>4</v>
      </c>
      <c r="CO44" s="76">
        <f t="shared" si="74"/>
        <v>0</v>
      </c>
      <c r="CP44" s="76">
        <f t="shared" si="74"/>
        <v>0</v>
      </c>
      <c r="CQ44" s="76">
        <f t="shared" si="74"/>
        <v>6</v>
      </c>
      <c r="CR44" s="72">
        <f t="shared" si="18"/>
        <v>302</v>
      </c>
      <c r="CS44" s="72" t="b">
        <f t="shared" si="5"/>
        <v>1</v>
      </c>
      <c r="CT44" s="159"/>
      <c r="CU44" s="159"/>
      <c r="CV44" s="159"/>
      <c r="CW44" s="159"/>
      <c r="CX44" s="160"/>
      <c r="CY44" s="158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</row>
    <row r="45" spans="1:146" ht="55.5" customHeight="1" x14ac:dyDescent="0.25">
      <c r="A45" s="124" t="s">
        <v>200</v>
      </c>
      <c r="B45" s="125" t="s">
        <v>262</v>
      </c>
      <c r="C45" s="184" t="str">
        <f t="shared" ref="C45:C50" si="75">_xlfn.CONCAT(D45,", ",E45,", ",F45,", ",G45,",",H45," , ",I45)</f>
        <v xml:space="preserve">, , , ДФК,Э , </v>
      </c>
      <c r="D45" s="213"/>
      <c r="E45" s="214"/>
      <c r="F45" s="214"/>
      <c r="G45" s="184" t="s">
        <v>309</v>
      </c>
      <c r="H45" s="214" t="s">
        <v>127</v>
      </c>
      <c r="I45" s="215"/>
      <c r="J45" s="66">
        <f t="shared" si="0"/>
        <v>144</v>
      </c>
      <c r="K45" s="120">
        <v>144</v>
      </c>
      <c r="L45" s="120">
        <v>0</v>
      </c>
      <c r="M45" s="140">
        <f t="shared" ref="M45:W50" si="76">Y45+AK45+AW45+BI45+BU45+CG45</f>
        <v>112</v>
      </c>
      <c r="N45" s="140">
        <f t="shared" si="76"/>
        <v>0</v>
      </c>
      <c r="O45" s="140">
        <f t="shared" si="76"/>
        <v>60</v>
      </c>
      <c r="P45" s="140">
        <f t="shared" si="76"/>
        <v>50</v>
      </c>
      <c r="Q45" s="140">
        <f t="shared" si="76"/>
        <v>0</v>
      </c>
      <c r="R45" s="140">
        <f t="shared" si="76"/>
        <v>0</v>
      </c>
      <c r="S45" s="140">
        <f t="shared" si="76"/>
        <v>2</v>
      </c>
      <c r="T45" s="140">
        <f t="shared" si="76"/>
        <v>6</v>
      </c>
      <c r="U45" s="140">
        <f t="shared" si="76"/>
        <v>20</v>
      </c>
      <c r="V45" s="140">
        <f t="shared" si="76"/>
        <v>0</v>
      </c>
      <c r="W45" s="140">
        <f t="shared" si="76"/>
        <v>6</v>
      </c>
      <c r="X45" s="78">
        <v>0</v>
      </c>
      <c r="Y45" s="59">
        <f t="shared" ref="Y45:Y50" si="77">X45-AI45-AG45-AF45</f>
        <v>0</v>
      </c>
      <c r="Z45" s="68"/>
      <c r="AA45" s="68">
        <f t="shared" ref="AA45:AA47" si="78">Y45-Z45-AB45-AC45-AD45-AE45</f>
        <v>0</v>
      </c>
      <c r="AB45" s="68"/>
      <c r="AC45" s="68"/>
      <c r="AD45" s="68"/>
      <c r="AE45" s="68"/>
      <c r="AF45" s="32"/>
      <c r="AG45" s="32"/>
      <c r="AH45" s="32"/>
      <c r="AI45" s="32"/>
      <c r="AJ45" s="78">
        <v>0</v>
      </c>
      <c r="AK45" s="59">
        <f t="shared" ref="AK45:AK50" si="79">AJ45-AU45-AS45-AR45</f>
        <v>0</v>
      </c>
      <c r="AL45" s="68"/>
      <c r="AM45" s="68">
        <f t="shared" ref="AM45:AM47" si="80">AK45-AL45-AN45-AO45-AP45-AQ45</f>
        <v>0</v>
      </c>
      <c r="AN45" s="68"/>
      <c r="AO45" s="68"/>
      <c r="AP45" s="68"/>
      <c r="AQ45" s="68"/>
      <c r="AR45" s="32"/>
      <c r="AS45" s="32"/>
      <c r="AT45" s="32"/>
      <c r="AU45" s="32"/>
      <c r="AV45" s="78">
        <v>0</v>
      </c>
      <c r="AW45" s="59">
        <f t="shared" ref="AW45:AW50" si="81">AV45-BG45-BE45-BD45</f>
        <v>0</v>
      </c>
      <c r="AX45" s="68"/>
      <c r="AY45" s="68">
        <f t="shared" ref="AY45:AY47" si="82">AW45-AX45-AZ45-BA45-BB45-BC45</f>
        <v>0</v>
      </c>
      <c r="AZ45" s="68"/>
      <c r="BA45" s="68"/>
      <c r="BB45" s="68"/>
      <c r="BC45" s="68"/>
      <c r="BD45" s="32"/>
      <c r="BE45" s="32"/>
      <c r="BF45" s="32"/>
      <c r="BG45" s="32"/>
      <c r="BH45" s="78">
        <v>90</v>
      </c>
      <c r="BI45" s="69">
        <f t="shared" ref="BI45:BI50" si="83">BH45-BS45-BQ45-BP45-BR45</f>
        <v>88</v>
      </c>
      <c r="BJ45" s="68"/>
      <c r="BK45" s="68">
        <f t="shared" ref="BK45:BK47" si="84">BI45-BJ45-BL45-BM45-BN45-BO45</f>
        <v>48</v>
      </c>
      <c r="BL45" s="68">
        <v>40</v>
      </c>
      <c r="BM45" s="68"/>
      <c r="BN45" s="68"/>
      <c r="BO45" s="68"/>
      <c r="BP45" s="32">
        <v>2</v>
      </c>
      <c r="BQ45" s="32"/>
      <c r="BR45" s="32"/>
      <c r="BS45" s="32"/>
      <c r="BT45" s="78">
        <v>54</v>
      </c>
      <c r="BU45" s="69">
        <f t="shared" ref="BU45:BU50" si="85">BT45-CE45-CC45-CB45-CD45</f>
        <v>24</v>
      </c>
      <c r="BV45" s="68"/>
      <c r="BW45" s="68">
        <f t="shared" ref="BW45:BW47" si="86">BU45-BV45-BX45-BY45-BZ45-CA45</f>
        <v>12</v>
      </c>
      <c r="BX45" s="68">
        <v>10</v>
      </c>
      <c r="BY45" s="68"/>
      <c r="BZ45" s="68"/>
      <c r="CA45" s="68">
        <v>2</v>
      </c>
      <c r="CB45" s="32">
        <v>4</v>
      </c>
      <c r="CC45" s="32">
        <v>20</v>
      </c>
      <c r="CD45" s="32"/>
      <c r="CE45" s="32">
        <v>6</v>
      </c>
      <c r="CF45" s="78">
        <v>0</v>
      </c>
      <c r="CG45" s="69">
        <f t="shared" ref="CG45:CG50" si="87">CF45-CQ45-CO45-CN45-CP45</f>
        <v>0</v>
      </c>
      <c r="CH45" s="68"/>
      <c r="CI45" s="68">
        <f t="shared" ref="CI45:CI47" si="88">CG45-CH45-CJ45-CK45-CL45-CM45</f>
        <v>0</v>
      </c>
      <c r="CJ45" s="68"/>
      <c r="CK45" s="68"/>
      <c r="CL45" s="68"/>
      <c r="CM45" s="68"/>
      <c r="CN45" s="33"/>
      <c r="CO45" s="62"/>
      <c r="CP45" s="62"/>
      <c r="CQ45" s="62"/>
      <c r="CR45" s="72">
        <f t="shared" si="18"/>
        <v>144</v>
      </c>
      <c r="CS45" s="72" t="b">
        <f t="shared" si="5"/>
        <v>1</v>
      </c>
      <c r="CT45" s="159"/>
      <c r="CU45" s="159"/>
      <c r="CV45" s="159"/>
      <c r="CW45" s="159"/>
      <c r="CX45" s="160"/>
      <c r="CY45" s="158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</row>
    <row r="46" spans="1:146" ht="30" x14ac:dyDescent="0.25">
      <c r="A46" s="124" t="s">
        <v>202</v>
      </c>
      <c r="B46" s="125" t="s">
        <v>201</v>
      </c>
      <c r="C46" s="184" t="str">
        <f t="shared" si="75"/>
        <v xml:space="preserve">, , , ДЗ, , </v>
      </c>
      <c r="D46" s="213"/>
      <c r="E46" s="214"/>
      <c r="F46" s="214"/>
      <c r="G46" s="184" t="s">
        <v>126</v>
      </c>
      <c r="H46" s="214"/>
      <c r="I46" s="215"/>
      <c r="J46" s="66">
        <f t="shared" si="0"/>
        <v>88</v>
      </c>
      <c r="K46" s="120">
        <v>54</v>
      </c>
      <c r="L46" s="120">
        <v>34</v>
      </c>
      <c r="M46" s="140">
        <f t="shared" si="76"/>
        <v>86</v>
      </c>
      <c r="N46" s="140">
        <f t="shared" si="76"/>
        <v>0</v>
      </c>
      <c r="O46" s="140">
        <f t="shared" si="76"/>
        <v>46</v>
      </c>
      <c r="P46" s="140">
        <f t="shared" si="76"/>
        <v>40</v>
      </c>
      <c r="Q46" s="140">
        <f t="shared" si="76"/>
        <v>0</v>
      </c>
      <c r="R46" s="140">
        <f t="shared" si="76"/>
        <v>0</v>
      </c>
      <c r="S46" s="140">
        <f t="shared" si="76"/>
        <v>0</v>
      </c>
      <c r="T46" s="140">
        <f t="shared" si="76"/>
        <v>2</v>
      </c>
      <c r="U46" s="140">
        <f t="shared" si="76"/>
        <v>0</v>
      </c>
      <c r="V46" s="140">
        <f t="shared" si="76"/>
        <v>0</v>
      </c>
      <c r="W46" s="140">
        <f t="shared" si="76"/>
        <v>0</v>
      </c>
      <c r="X46" s="78">
        <v>0</v>
      </c>
      <c r="Y46" s="59">
        <f t="shared" si="77"/>
        <v>0</v>
      </c>
      <c r="Z46" s="68"/>
      <c r="AA46" s="68">
        <f t="shared" si="78"/>
        <v>0</v>
      </c>
      <c r="AB46" s="68"/>
      <c r="AC46" s="68"/>
      <c r="AD46" s="68"/>
      <c r="AE46" s="68"/>
      <c r="AF46" s="32"/>
      <c r="AG46" s="32"/>
      <c r="AH46" s="32"/>
      <c r="AI46" s="32"/>
      <c r="AJ46" s="78">
        <v>0</v>
      </c>
      <c r="AK46" s="59">
        <f t="shared" si="79"/>
        <v>0</v>
      </c>
      <c r="AL46" s="68"/>
      <c r="AM46" s="68">
        <f t="shared" si="80"/>
        <v>0</v>
      </c>
      <c r="AN46" s="68"/>
      <c r="AO46" s="68"/>
      <c r="AP46" s="68"/>
      <c r="AQ46" s="68"/>
      <c r="AR46" s="32"/>
      <c r="AS46" s="32"/>
      <c r="AT46" s="32"/>
      <c r="AU46" s="32"/>
      <c r="AV46" s="78">
        <v>0</v>
      </c>
      <c r="AW46" s="59">
        <f t="shared" si="81"/>
        <v>0</v>
      </c>
      <c r="AX46" s="68"/>
      <c r="AY46" s="68">
        <f t="shared" si="82"/>
        <v>0</v>
      </c>
      <c r="AZ46" s="68"/>
      <c r="BA46" s="68"/>
      <c r="BB46" s="68"/>
      <c r="BC46" s="68"/>
      <c r="BD46" s="32"/>
      <c r="BE46" s="32"/>
      <c r="BF46" s="32"/>
      <c r="BG46" s="32"/>
      <c r="BH46" s="78">
        <v>88</v>
      </c>
      <c r="BI46" s="69">
        <f t="shared" si="83"/>
        <v>86</v>
      </c>
      <c r="BJ46" s="68"/>
      <c r="BK46" s="68">
        <f t="shared" si="84"/>
        <v>46</v>
      </c>
      <c r="BL46" s="68">
        <v>40</v>
      </c>
      <c r="BM46" s="68"/>
      <c r="BN46" s="68"/>
      <c r="BO46" s="68"/>
      <c r="BP46" s="32">
        <v>2</v>
      </c>
      <c r="BQ46" s="32"/>
      <c r="BR46" s="32"/>
      <c r="BS46" s="32"/>
      <c r="BT46" s="78">
        <v>0</v>
      </c>
      <c r="BU46" s="69">
        <f t="shared" si="85"/>
        <v>0</v>
      </c>
      <c r="BV46" s="68"/>
      <c r="BW46" s="68">
        <f t="shared" si="86"/>
        <v>0</v>
      </c>
      <c r="BX46" s="68"/>
      <c r="BY46" s="68"/>
      <c r="BZ46" s="68"/>
      <c r="CA46" s="68"/>
      <c r="CB46" s="32"/>
      <c r="CC46" s="32"/>
      <c r="CD46" s="32"/>
      <c r="CE46" s="32"/>
      <c r="CF46" s="78">
        <v>0</v>
      </c>
      <c r="CG46" s="69">
        <f t="shared" si="87"/>
        <v>0</v>
      </c>
      <c r="CH46" s="68"/>
      <c r="CI46" s="68">
        <f t="shared" si="88"/>
        <v>0</v>
      </c>
      <c r="CJ46" s="68"/>
      <c r="CK46" s="68"/>
      <c r="CL46" s="68"/>
      <c r="CM46" s="68"/>
      <c r="CN46" s="33"/>
      <c r="CO46" s="62"/>
      <c r="CP46" s="62"/>
      <c r="CQ46" s="62"/>
      <c r="CR46" s="72">
        <f t="shared" si="18"/>
        <v>88</v>
      </c>
      <c r="CS46" s="72" t="b">
        <f t="shared" si="5"/>
        <v>1</v>
      </c>
      <c r="CT46" s="159"/>
      <c r="CU46" s="159"/>
      <c r="CV46" s="159"/>
      <c r="CW46" s="159"/>
      <c r="CX46" s="160"/>
      <c r="CY46" s="158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</row>
    <row r="47" spans="1:146" ht="29.45" customHeight="1" x14ac:dyDescent="0.25">
      <c r="A47" s="118" t="s">
        <v>204</v>
      </c>
      <c r="B47" s="125" t="s">
        <v>203</v>
      </c>
      <c r="C47" s="184" t="str">
        <f t="shared" si="75"/>
        <v>, , , , , ДЗ</v>
      </c>
      <c r="D47" s="213"/>
      <c r="E47" s="214"/>
      <c r="F47" s="214"/>
      <c r="G47" s="214"/>
      <c r="H47" s="214"/>
      <c r="I47" s="185" t="s">
        <v>126</v>
      </c>
      <c r="J47" s="66">
        <f t="shared" si="0"/>
        <v>58</v>
      </c>
      <c r="K47" s="120">
        <v>54</v>
      </c>
      <c r="L47" s="120">
        <v>4</v>
      </c>
      <c r="M47" s="140">
        <f t="shared" si="76"/>
        <v>54</v>
      </c>
      <c r="N47" s="140">
        <f t="shared" si="76"/>
        <v>0</v>
      </c>
      <c r="O47" s="140">
        <f t="shared" si="76"/>
        <v>26</v>
      </c>
      <c r="P47" s="140">
        <f t="shared" si="76"/>
        <v>28</v>
      </c>
      <c r="Q47" s="140">
        <f t="shared" si="76"/>
        <v>0</v>
      </c>
      <c r="R47" s="140">
        <f t="shared" si="76"/>
        <v>0</v>
      </c>
      <c r="S47" s="140">
        <f t="shared" si="76"/>
        <v>0</v>
      </c>
      <c r="T47" s="140">
        <f t="shared" si="76"/>
        <v>4</v>
      </c>
      <c r="U47" s="140">
        <f t="shared" si="76"/>
        <v>0</v>
      </c>
      <c r="V47" s="140">
        <f t="shared" si="76"/>
        <v>0</v>
      </c>
      <c r="W47" s="140">
        <f t="shared" si="76"/>
        <v>0</v>
      </c>
      <c r="X47" s="78">
        <v>0</v>
      </c>
      <c r="Y47" s="59">
        <f t="shared" si="77"/>
        <v>0</v>
      </c>
      <c r="Z47" s="68"/>
      <c r="AA47" s="68">
        <f t="shared" si="78"/>
        <v>0</v>
      </c>
      <c r="AB47" s="68"/>
      <c r="AC47" s="68"/>
      <c r="AD47" s="68"/>
      <c r="AE47" s="68"/>
      <c r="AF47" s="32"/>
      <c r="AG47" s="32"/>
      <c r="AH47" s="32"/>
      <c r="AI47" s="32"/>
      <c r="AJ47" s="78">
        <v>0</v>
      </c>
      <c r="AK47" s="59">
        <f t="shared" si="79"/>
        <v>0</v>
      </c>
      <c r="AL47" s="68"/>
      <c r="AM47" s="68">
        <f t="shared" si="80"/>
        <v>0</v>
      </c>
      <c r="AN47" s="68"/>
      <c r="AO47" s="68"/>
      <c r="AP47" s="68"/>
      <c r="AQ47" s="68"/>
      <c r="AR47" s="32"/>
      <c r="AS47" s="32"/>
      <c r="AT47" s="32"/>
      <c r="AU47" s="32"/>
      <c r="AV47" s="78">
        <v>0</v>
      </c>
      <c r="AW47" s="59">
        <f t="shared" si="81"/>
        <v>0</v>
      </c>
      <c r="AX47" s="68"/>
      <c r="AY47" s="68">
        <f t="shared" si="82"/>
        <v>0</v>
      </c>
      <c r="AZ47" s="68"/>
      <c r="BA47" s="68"/>
      <c r="BB47" s="68"/>
      <c r="BC47" s="68"/>
      <c r="BD47" s="32"/>
      <c r="BE47" s="32"/>
      <c r="BF47" s="32"/>
      <c r="BG47" s="32"/>
      <c r="BH47" s="78">
        <v>0</v>
      </c>
      <c r="BI47" s="69">
        <f t="shared" si="83"/>
        <v>0</v>
      </c>
      <c r="BJ47" s="68"/>
      <c r="BK47" s="68">
        <f t="shared" si="84"/>
        <v>0</v>
      </c>
      <c r="BL47" s="68"/>
      <c r="BM47" s="68"/>
      <c r="BN47" s="68"/>
      <c r="BO47" s="68"/>
      <c r="BP47" s="32"/>
      <c r="BQ47" s="32"/>
      <c r="BR47" s="32"/>
      <c r="BS47" s="32"/>
      <c r="BT47" s="78">
        <v>0</v>
      </c>
      <c r="BU47" s="69">
        <f t="shared" si="85"/>
        <v>0</v>
      </c>
      <c r="BV47" s="68"/>
      <c r="BW47" s="68">
        <f t="shared" si="86"/>
        <v>0</v>
      </c>
      <c r="BX47" s="68"/>
      <c r="BY47" s="68"/>
      <c r="BZ47" s="68"/>
      <c r="CA47" s="68"/>
      <c r="CB47" s="32"/>
      <c r="CC47" s="32"/>
      <c r="CD47" s="32"/>
      <c r="CE47" s="32"/>
      <c r="CF47" s="78">
        <v>58</v>
      </c>
      <c r="CG47" s="69">
        <f t="shared" si="87"/>
        <v>54</v>
      </c>
      <c r="CH47" s="68"/>
      <c r="CI47" s="68">
        <f t="shared" si="88"/>
        <v>26</v>
      </c>
      <c r="CJ47" s="68">
        <v>28</v>
      </c>
      <c r="CK47" s="68"/>
      <c r="CL47" s="68"/>
      <c r="CM47" s="68"/>
      <c r="CN47" s="33">
        <v>4</v>
      </c>
      <c r="CO47" s="62"/>
      <c r="CP47" s="62"/>
      <c r="CQ47" s="62"/>
      <c r="CR47" s="72">
        <f t="shared" si="18"/>
        <v>58</v>
      </c>
      <c r="CS47" s="72" t="b">
        <f t="shared" si="5"/>
        <v>1</v>
      </c>
      <c r="CT47" s="159"/>
      <c r="CU47" s="159"/>
      <c r="CV47" s="159"/>
      <c r="CW47" s="159"/>
      <c r="CX47" s="160"/>
      <c r="CY47" s="158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115"/>
      <c r="ED47" s="115"/>
      <c r="EE47" s="115"/>
      <c r="EF47" s="115"/>
      <c r="EG47" s="115"/>
      <c r="EH47" s="115"/>
      <c r="EI47" s="115"/>
      <c r="EJ47" s="115"/>
      <c r="EK47" s="115"/>
      <c r="EL47" s="115"/>
      <c r="EM47" s="115"/>
      <c r="EN47" s="115"/>
      <c r="EO47" s="115"/>
      <c r="EP47" s="115"/>
    </row>
    <row r="48" spans="1:146" s="24" customFormat="1" ht="75" x14ac:dyDescent="0.25">
      <c r="A48" s="121" t="s">
        <v>174</v>
      </c>
      <c r="B48" s="136" t="s">
        <v>302</v>
      </c>
      <c r="C48" s="184" t="str">
        <f t="shared" si="75"/>
        <v xml:space="preserve">, , , З, , </v>
      </c>
      <c r="D48" s="204"/>
      <c r="E48" s="205"/>
      <c r="F48" s="205"/>
      <c r="G48" s="205" t="s">
        <v>130</v>
      </c>
      <c r="H48" s="205"/>
      <c r="I48" s="205"/>
      <c r="J48" s="66">
        <f t="shared" si="0"/>
        <v>36</v>
      </c>
      <c r="K48" s="80">
        <v>36</v>
      </c>
      <c r="L48" s="80">
        <v>0</v>
      </c>
      <c r="M48" s="145">
        <f t="shared" si="76"/>
        <v>0</v>
      </c>
      <c r="N48" s="145">
        <f t="shared" si="76"/>
        <v>0</v>
      </c>
      <c r="O48" s="145">
        <f t="shared" si="76"/>
        <v>0</v>
      </c>
      <c r="P48" s="145">
        <f t="shared" si="76"/>
        <v>0</v>
      </c>
      <c r="Q48" s="145">
        <f t="shared" si="76"/>
        <v>0</v>
      </c>
      <c r="R48" s="145">
        <f t="shared" si="76"/>
        <v>0</v>
      </c>
      <c r="S48" s="145">
        <f t="shared" si="76"/>
        <v>0</v>
      </c>
      <c r="T48" s="145">
        <f t="shared" si="76"/>
        <v>0</v>
      </c>
      <c r="U48" s="145">
        <f t="shared" si="76"/>
        <v>0</v>
      </c>
      <c r="V48" s="145">
        <f t="shared" si="76"/>
        <v>36</v>
      </c>
      <c r="W48" s="145">
        <f t="shared" si="76"/>
        <v>0</v>
      </c>
      <c r="X48" s="78">
        <v>0</v>
      </c>
      <c r="Y48" s="79">
        <f t="shared" si="77"/>
        <v>0</v>
      </c>
      <c r="Z48" s="79"/>
      <c r="AA48" s="79"/>
      <c r="AB48" s="79"/>
      <c r="AC48" s="79"/>
      <c r="AD48" s="79"/>
      <c r="AE48" s="79"/>
      <c r="AF48" s="80"/>
      <c r="AG48" s="80"/>
      <c r="AH48" s="80"/>
      <c r="AI48" s="80"/>
      <c r="AJ48" s="78">
        <v>0</v>
      </c>
      <c r="AK48" s="79">
        <f t="shared" si="79"/>
        <v>0</v>
      </c>
      <c r="AL48" s="79"/>
      <c r="AM48" s="79"/>
      <c r="AN48" s="79"/>
      <c r="AO48" s="79"/>
      <c r="AP48" s="79"/>
      <c r="AQ48" s="79"/>
      <c r="AR48" s="80"/>
      <c r="AS48" s="80"/>
      <c r="AT48" s="80"/>
      <c r="AU48" s="80"/>
      <c r="AV48" s="78">
        <v>0</v>
      </c>
      <c r="AW48" s="79">
        <f t="shared" si="81"/>
        <v>0</v>
      </c>
      <c r="AX48" s="79"/>
      <c r="AY48" s="79"/>
      <c r="AZ48" s="79"/>
      <c r="BA48" s="79"/>
      <c r="BB48" s="79"/>
      <c r="BC48" s="79"/>
      <c r="BD48" s="80"/>
      <c r="BE48" s="80"/>
      <c r="BF48" s="80"/>
      <c r="BG48" s="80"/>
      <c r="BH48" s="78">
        <v>36</v>
      </c>
      <c r="BI48" s="79">
        <f t="shared" si="83"/>
        <v>0</v>
      </c>
      <c r="BJ48" s="79"/>
      <c r="BK48" s="79"/>
      <c r="BL48" s="79"/>
      <c r="BM48" s="79"/>
      <c r="BN48" s="79"/>
      <c r="BO48" s="79"/>
      <c r="BP48" s="80"/>
      <c r="BQ48" s="80"/>
      <c r="BR48" s="80">
        <v>36</v>
      </c>
      <c r="BS48" s="80"/>
      <c r="BT48" s="78">
        <v>0</v>
      </c>
      <c r="BU48" s="79">
        <f t="shared" si="85"/>
        <v>0</v>
      </c>
      <c r="BV48" s="79"/>
      <c r="BW48" s="79"/>
      <c r="BX48" s="79"/>
      <c r="BY48" s="79"/>
      <c r="BZ48" s="79"/>
      <c r="CA48" s="79"/>
      <c r="CB48" s="80"/>
      <c r="CC48" s="80"/>
      <c r="CD48" s="80"/>
      <c r="CE48" s="80"/>
      <c r="CF48" s="78">
        <v>0</v>
      </c>
      <c r="CG48" s="79">
        <f t="shared" si="87"/>
        <v>0</v>
      </c>
      <c r="CH48" s="79"/>
      <c r="CI48" s="79"/>
      <c r="CJ48" s="79"/>
      <c r="CK48" s="79"/>
      <c r="CL48" s="79"/>
      <c r="CM48" s="79"/>
      <c r="CN48" s="81"/>
      <c r="CO48" s="82"/>
      <c r="CP48" s="82"/>
      <c r="CQ48" s="82"/>
      <c r="CR48" s="72">
        <f t="shared" si="18"/>
        <v>36</v>
      </c>
      <c r="CS48" s="72" t="b">
        <f t="shared" si="5"/>
        <v>1</v>
      </c>
      <c r="CT48" s="159"/>
      <c r="CU48" s="159"/>
      <c r="CV48" s="159"/>
      <c r="CW48" s="159"/>
      <c r="CX48" s="160"/>
      <c r="CY48" s="158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</row>
    <row r="49" spans="1:146" s="24" customFormat="1" ht="75" x14ac:dyDescent="0.25">
      <c r="A49" s="121" t="s">
        <v>143</v>
      </c>
      <c r="B49" s="137" t="s">
        <v>303</v>
      </c>
      <c r="C49" s="184" t="str">
        <f t="shared" si="75"/>
        <v>, , , , , З</v>
      </c>
      <c r="D49" s="204"/>
      <c r="E49" s="205"/>
      <c r="F49" s="205"/>
      <c r="G49" s="205"/>
      <c r="H49" s="205"/>
      <c r="I49" s="205" t="s">
        <v>130</v>
      </c>
      <c r="J49" s="66">
        <f t="shared" si="0"/>
        <v>180</v>
      </c>
      <c r="K49" s="80">
        <v>180</v>
      </c>
      <c r="L49" s="80">
        <v>0</v>
      </c>
      <c r="M49" s="145">
        <f t="shared" si="76"/>
        <v>0</v>
      </c>
      <c r="N49" s="145">
        <f t="shared" si="76"/>
        <v>0</v>
      </c>
      <c r="O49" s="145">
        <f t="shared" si="76"/>
        <v>0</v>
      </c>
      <c r="P49" s="145">
        <f t="shared" si="76"/>
        <v>0</v>
      </c>
      <c r="Q49" s="145">
        <f t="shared" si="76"/>
        <v>0</v>
      </c>
      <c r="R49" s="145">
        <f t="shared" si="76"/>
        <v>0</v>
      </c>
      <c r="S49" s="145">
        <f t="shared" si="76"/>
        <v>0</v>
      </c>
      <c r="T49" s="145">
        <f t="shared" si="76"/>
        <v>0</v>
      </c>
      <c r="U49" s="145">
        <f t="shared" si="76"/>
        <v>0</v>
      </c>
      <c r="V49" s="145">
        <f t="shared" si="76"/>
        <v>180</v>
      </c>
      <c r="W49" s="145">
        <f t="shared" si="76"/>
        <v>0</v>
      </c>
      <c r="X49" s="78">
        <v>0</v>
      </c>
      <c r="Y49" s="79">
        <f t="shared" si="77"/>
        <v>0</v>
      </c>
      <c r="Z49" s="79"/>
      <c r="AA49" s="79"/>
      <c r="AB49" s="79"/>
      <c r="AC49" s="79"/>
      <c r="AD49" s="79"/>
      <c r="AE49" s="79"/>
      <c r="AF49" s="80"/>
      <c r="AG49" s="80"/>
      <c r="AH49" s="80"/>
      <c r="AI49" s="80"/>
      <c r="AJ49" s="78">
        <v>0</v>
      </c>
      <c r="AK49" s="79">
        <f t="shared" si="79"/>
        <v>0</v>
      </c>
      <c r="AL49" s="79"/>
      <c r="AM49" s="79"/>
      <c r="AN49" s="79"/>
      <c r="AO49" s="79"/>
      <c r="AP49" s="79"/>
      <c r="AQ49" s="79"/>
      <c r="AR49" s="80"/>
      <c r="AS49" s="80"/>
      <c r="AT49" s="80"/>
      <c r="AU49" s="80"/>
      <c r="AV49" s="78">
        <v>0</v>
      </c>
      <c r="AW49" s="79">
        <f t="shared" si="81"/>
        <v>0</v>
      </c>
      <c r="AX49" s="79"/>
      <c r="AY49" s="79"/>
      <c r="AZ49" s="79"/>
      <c r="BA49" s="79"/>
      <c r="BB49" s="79"/>
      <c r="BC49" s="79"/>
      <c r="BD49" s="80"/>
      <c r="BE49" s="80"/>
      <c r="BF49" s="80"/>
      <c r="BG49" s="80"/>
      <c r="BH49" s="78">
        <v>0</v>
      </c>
      <c r="BI49" s="79">
        <f t="shared" si="83"/>
        <v>0</v>
      </c>
      <c r="BJ49" s="79"/>
      <c r="BK49" s="79"/>
      <c r="BL49" s="79"/>
      <c r="BM49" s="79"/>
      <c r="BN49" s="79"/>
      <c r="BO49" s="79"/>
      <c r="BP49" s="80"/>
      <c r="BQ49" s="80"/>
      <c r="BR49" s="80"/>
      <c r="BS49" s="80"/>
      <c r="BT49" s="78">
        <v>0</v>
      </c>
      <c r="BU49" s="79">
        <f t="shared" si="85"/>
        <v>0</v>
      </c>
      <c r="BV49" s="79"/>
      <c r="BW49" s="79"/>
      <c r="BX49" s="79"/>
      <c r="BY49" s="79"/>
      <c r="BZ49" s="79"/>
      <c r="CA49" s="79"/>
      <c r="CB49" s="80"/>
      <c r="CC49" s="80"/>
      <c r="CD49" s="80"/>
      <c r="CE49" s="80"/>
      <c r="CF49" s="78">
        <v>180</v>
      </c>
      <c r="CG49" s="79">
        <f t="shared" si="87"/>
        <v>0</v>
      </c>
      <c r="CH49" s="79"/>
      <c r="CI49" s="79"/>
      <c r="CJ49" s="79"/>
      <c r="CK49" s="79"/>
      <c r="CL49" s="79"/>
      <c r="CM49" s="79"/>
      <c r="CN49" s="81"/>
      <c r="CO49" s="82"/>
      <c r="CP49" s="82">
        <v>180</v>
      </c>
      <c r="CQ49" s="82"/>
      <c r="CR49" s="72">
        <f t="shared" si="18"/>
        <v>180</v>
      </c>
      <c r="CS49" s="72" t="b">
        <f t="shared" si="5"/>
        <v>1</v>
      </c>
      <c r="CT49" s="159"/>
      <c r="CU49" s="159"/>
      <c r="CV49" s="159"/>
      <c r="CW49" s="159"/>
      <c r="CX49" s="160"/>
      <c r="CY49" s="158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</row>
    <row r="50" spans="1:146" x14ac:dyDescent="0.25">
      <c r="A50" s="71" t="s">
        <v>149</v>
      </c>
      <c r="B50" s="138" t="s">
        <v>263</v>
      </c>
      <c r="C50" s="184" t="str">
        <f t="shared" si="75"/>
        <v>, , , , , Э</v>
      </c>
      <c r="D50" s="213"/>
      <c r="E50" s="214"/>
      <c r="F50" s="214"/>
      <c r="G50" s="214"/>
      <c r="H50" s="214"/>
      <c r="I50" s="215" t="s">
        <v>127</v>
      </c>
      <c r="J50" s="66">
        <f t="shared" si="0"/>
        <v>12</v>
      </c>
      <c r="K50" s="32">
        <v>0</v>
      </c>
      <c r="L50" s="32">
        <v>12</v>
      </c>
      <c r="M50" s="140">
        <f>Y50+AK50+AW50+BI50+BU50+CG50</f>
        <v>6</v>
      </c>
      <c r="N50" s="140">
        <f t="shared" si="76"/>
        <v>0</v>
      </c>
      <c r="O50" s="140">
        <f t="shared" si="76"/>
        <v>0</v>
      </c>
      <c r="P50" s="140">
        <f t="shared" si="76"/>
        <v>0</v>
      </c>
      <c r="Q50" s="140">
        <f t="shared" si="76"/>
        <v>0</v>
      </c>
      <c r="R50" s="140">
        <f t="shared" si="76"/>
        <v>0</v>
      </c>
      <c r="S50" s="140">
        <f t="shared" si="76"/>
        <v>6</v>
      </c>
      <c r="T50" s="140">
        <f t="shared" si="76"/>
        <v>0</v>
      </c>
      <c r="U50" s="140">
        <f t="shared" si="76"/>
        <v>0</v>
      </c>
      <c r="V50" s="140">
        <f t="shared" si="76"/>
        <v>0</v>
      </c>
      <c r="W50" s="140">
        <f t="shared" si="76"/>
        <v>6</v>
      </c>
      <c r="X50" s="78">
        <v>0</v>
      </c>
      <c r="Y50" s="59">
        <f t="shared" si="77"/>
        <v>0</v>
      </c>
      <c r="Z50" s="68"/>
      <c r="AA50" s="68"/>
      <c r="AB50" s="68"/>
      <c r="AC50" s="68"/>
      <c r="AD50" s="68"/>
      <c r="AE50" s="68"/>
      <c r="AF50" s="32"/>
      <c r="AG50" s="32"/>
      <c r="AH50" s="32"/>
      <c r="AI50" s="32"/>
      <c r="AJ50" s="78">
        <v>0</v>
      </c>
      <c r="AK50" s="59">
        <f t="shared" si="79"/>
        <v>0</v>
      </c>
      <c r="AL50" s="68"/>
      <c r="AM50" s="68"/>
      <c r="AN50" s="68"/>
      <c r="AO50" s="68"/>
      <c r="AP50" s="68"/>
      <c r="AQ50" s="68"/>
      <c r="AR50" s="32"/>
      <c r="AS50" s="32"/>
      <c r="AT50" s="32"/>
      <c r="AU50" s="32"/>
      <c r="AV50" s="78">
        <v>0</v>
      </c>
      <c r="AW50" s="59">
        <f t="shared" si="81"/>
        <v>0</v>
      </c>
      <c r="AX50" s="68"/>
      <c r="AY50" s="68"/>
      <c r="AZ50" s="68"/>
      <c r="BA50" s="68"/>
      <c r="BB50" s="68"/>
      <c r="BC50" s="68"/>
      <c r="BD50" s="32"/>
      <c r="BE50" s="32"/>
      <c r="BF50" s="32"/>
      <c r="BG50" s="32"/>
      <c r="BH50" s="78">
        <v>0</v>
      </c>
      <c r="BI50" s="69">
        <f t="shared" si="83"/>
        <v>0</v>
      </c>
      <c r="BJ50" s="68"/>
      <c r="BK50" s="68"/>
      <c r="BL50" s="68"/>
      <c r="BM50" s="68"/>
      <c r="BN50" s="68"/>
      <c r="BO50" s="68"/>
      <c r="BP50" s="32"/>
      <c r="BQ50" s="32"/>
      <c r="BR50" s="32"/>
      <c r="BS50" s="32"/>
      <c r="BT50" s="78">
        <v>0</v>
      </c>
      <c r="BU50" s="69">
        <f t="shared" si="85"/>
        <v>0</v>
      </c>
      <c r="BV50" s="68"/>
      <c r="BW50" s="68"/>
      <c r="BX50" s="68"/>
      <c r="BY50" s="68"/>
      <c r="BZ50" s="68"/>
      <c r="CA50" s="68"/>
      <c r="CB50" s="32"/>
      <c r="CC50" s="32"/>
      <c r="CD50" s="32"/>
      <c r="CE50" s="32"/>
      <c r="CF50" s="78">
        <v>12</v>
      </c>
      <c r="CG50" s="69">
        <f t="shared" si="87"/>
        <v>6</v>
      </c>
      <c r="CH50" s="68"/>
      <c r="CI50" s="68"/>
      <c r="CJ50" s="68"/>
      <c r="CK50" s="68"/>
      <c r="CL50" s="68"/>
      <c r="CM50" s="68">
        <v>6</v>
      </c>
      <c r="CN50" s="33"/>
      <c r="CO50" s="62"/>
      <c r="CP50" s="62"/>
      <c r="CQ50" s="62">
        <v>6</v>
      </c>
      <c r="CR50" s="72">
        <f t="shared" si="18"/>
        <v>12</v>
      </c>
      <c r="CS50" s="72" t="b">
        <f t="shared" si="5"/>
        <v>1</v>
      </c>
      <c r="CT50" s="159"/>
      <c r="CU50" s="159"/>
      <c r="CV50" s="159"/>
      <c r="CW50" s="159"/>
      <c r="CX50" s="160"/>
      <c r="CY50" s="158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</row>
    <row r="51" spans="1:146" s="25" customFormat="1" ht="57" customHeight="1" x14ac:dyDescent="0.25">
      <c r="A51" s="434" t="s">
        <v>144</v>
      </c>
      <c r="B51" s="435" t="s">
        <v>191</v>
      </c>
      <c r="C51" s="211"/>
      <c r="D51" s="211"/>
      <c r="E51" s="211"/>
      <c r="F51" s="211"/>
      <c r="G51" s="211"/>
      <c r="H51" s="211"/>
      <c r="I51" s="211"/>
      <c r="J51" s="76">
        <f>SUM(J53:J57)</f>
        <v>504</v>
      </c>
      <c r="K51" s="76">
        <f t="shared" ref="K51:BV51" si="89">SUM(K53:K57)</f>
        <v>432</v>
      </c>
      <c r="L51" s="76">
        <f t="shared" si="89"/>
        <v>72</v>
      </c>
      <c r="M51" s="234">
        <f t="shared" si="89"/>
        <v>230</v>
      </c>
      <c r="N51" s="234">
        <f t="shared" si="89"/>
        <v>0</v>
      </c>
      <c r="O51" s="234">
        <f t="shared" si="89"/>
        <v>130</v>
      </c>
      <c r="P51" s="234">
        <f t="shared" si="89"/>
        <v>92</v>
      </c>
      <c r="Q51" s="234">
        <f t="shared" si="89"/>
        <v>0</v>
      </c>
      <c r="R51" s="234">
        <f t="shared" si="89"/>
        <v>0</v>
      </c>
      <c r="S51" s="234">
        <f t="shared" si="89"/>
        <v>8</v>
      </c>
      <c r="T51" s="234">
        <f t="shared" si="89"/>
        <v>10</v>
      </c>
      <c r="U51" s="234">
        <f t="shared" si="89"/>
        <v>0</v>
      </c>
      <c r="V51" s="234">
        <f t="shared" si="89"/>
        <v>252</v>
      </c>
      <c r="W51" s="234">
        <f t="shared" si="89"/>
        <v>12</v>
      </c>
      <c r="X51" s="76">
        <f t="shared" si="89"/>
        <v>0</v>
      </c>
      <c r="Y51" s="76">
        <f t="shared" si="89"/>
        <v>0</v>
      </c>
      <c r="Z51" s="76">
        <f t="shared" si="89"/>
        <v>0</v>
      </c>
      <c r="AA51" s="76">
        <f t="shared" si="89"/>
        <v>0</v>
      </c>
      <c r="AB51" s="76">
        <f t="shared" si="89"/>
        <v>0</v>
      </c>
      <c r="AC51" s="76">
        <f t="shared" si="89"/>
        <v>0</v>
      </c>
      <c r="AD51" s="76">
        <f t="shared" si="89"/>
        <v>0</v>
      </c>
      <c r="AE51" s="76">
        <f t="shared" si="89"/>
        <v>0</v>
      </c>
      <c r="AF51" s="76">
        <f t="shared" si="89"/>
        <v>0</v>
      </c>
      <c r="AG51" s="76">
        <f t="shared" si="89"/>
        <v>0</v>
      </c>
      <c r="AH51" s="76">
        <f t="shared" si="89"/>
        <v>0</v>
      </c>
      <c r="AI51" s="76">
        <f t="shared" si="89"/>
        <v>0</v>
      </c>
      <c r="AJ51" s="76">
        <f t="shared" si="89"/>
        <v>0</v>
      </c>
      <c r="AK51" s="76">
        <f t="shared" si="89"/>
        <v>0</v>
      </c>
      <c r="AL51" s="76">
        <f t="shared" si="89"/>
        <v>0</v>
      </c>
      <c r="AM51" s="76">
        <f t="shared" si="89"/>
        <v>0</v>
      </c>
      <c r="AN51" s="76">
        <f t="shared" si="89"/>
        <v>0</v>
      </c>
      <c r="AO51" s="76">
        <f t="shared" si="89"/>
        <v>0</v>
      </c>
      <c r="AP51" s="76">
        <f t="shared" si="89"/>
        <v>0</v>
      </c>
      <c r="AQ51" s="76">
        <f t="shared" si="89"/>
        <v>0</v>
      </c>
      <c r="AR51" s="76">
        <f t="shared" si="89"/>
        <v>0</v>
      </c>
      <c r="AS51" s="76">
        <f t="shared" si="89"/>
        <v>0</v>
      </c>
      <c r="AT51" s="76">
        <f t="shared" si="89"/>
        <v>0</v>
      </c>
      <c r="AU51" s="76">
        <f t="shared" si="89"/>
        <v>0</v>
      </c>
      <c r="AV51" s="76">
        <f t="shared" si="89"/>
        <v>0</v>
      </c>
      <c r="AW51" s="76">
        <f t="shared" si="89"/>
        <v>0</v>
      </c>
      <c r="AX51" s="76">
        <f t="shared" si="89"/>
        <v>0</v>
      </c>
      <c r="AY51" s="76">
        <f t="shared" si="89"/>
        <v>0</v>
      </c>
      <c r="AZ51" s="76">
        <f t="shared" si="89"/>
        <v>0</v>
      </c>
      <c r="BA51" s="76">
        <f t="shared" si="89"/>
        <v>0</v>
      </c>
      <c r="BB51" s="76">
        <f t="shared" si="89"/>
        <v>0</v>
      </c>
      <c r="BC51" s="76">
        <f t="shared" si="89"/>
        <v>0</v>
      </c>
      <c r="BD51" s="76">
        <f t="shared" si="89"/>
        <v>0</v>
      </c>
      <c r="BE51" s="76">
        <f t="shared" si="89"/>
        <v>0</v>
      </c>
      <c r="BF51" s="76">
        <f t="shared" si="89"/>
        <v>0</v>
      </c>
      <c r="BG51" s="76">
        <f t="shared" si="89"/>
        <v>0</v>
      </c>
      <c r="BH51" s="76">
        <f t="shared" si="89"/>
        <v>162</v>
      </c>
      <c r="BI51" s="76">
        <f t="shared" si="89"/>
        <v>122</v>
      </c>
      <c r="BJ51" s="76">
        <f t="shared" si="89"/>
        <v>0</v>
      </c>
      <c r="BK51" s="76">
        <f t="shared" si="89"/>
        <v>72</v>
      </c>
      <c r="BL51" s="76">
        <f t="shared" si="89"/>
        <v>50</v>
      </c>
      <c r="BM51" s="76">
        <f t="shared" si="89"/>
        <v>0</v>
      </c>
      <c r="BN51" s="76">
        <f t="shared" si="89"/>
        <v>0</v>
      </c>
      <c r="BO51" s="76">
        <f t="shared" si="89"/>
        <v>0</v>
      </c>
      <c r="BP51" s="76">
        <f t="shared" si="89"/>
        <v>4</v>
      </c>
      <c r="BQ51" s="76">
        <f t="shared" si="89"/>
        <v>0</v>
      </c>
      <c r="BR51" s="76">
        <f t="shared" si="89"/>
        <v>36</v>
      </c>
      <c r="BS51" s="76">
        <f t="shared" si="89"/>
        <v>0</v>
      </c>
      <c r="BT51" s="76">
        <f t="shared" si="89"/>
        <v>70</v>
      </c>
      <c r="BU51" s="76">
        <f t="shared" si="89"/>
        <v>68</v>
      </c>
      <c r="BV51" s="76">
        <f t="shared" si="89"/>
        <v>0</v>
      </c>
      <c r="BW51" s="76">
        <f t="shared" ref="BW51:CQ51" si="90">SUM(BW53:BW57)</f>
        <v>44</v>
      </c>
      <c r="BX51" s="76">
        <f t="shared" si="90"/>
        <v>24</v>
      </c>
      <c r="BY51" s="76">
        <f t="shared" si="90"/>
        <v>0</v>
      </c>
      <c r="BZ51" s="76">
        <f t="shared" si="90"/>
        <v>0</v>
      </c>
      <c r="CA51" s="76">
        <f t="shared" si="90"/>
        <v>0</v>
      </c>
      <c r="CB51" s="76">
        <f t="shared" si="90"/>
        <v>2</v>
      </c>
      <c r="CC51" s="76">
        <f t="shared" si="90"/>
        <v>0</v>
      </c>
      <c r="CD51" s="76">
        <f t="shared" si="90"/>
        <v>0</v>
      </c>
      <c r="CE51" s="76">
        <f t="shared" si="90"/>
        <v>0</v>
      </c>
      <c r="CF51" s="76">
        <f t="shared" si="90"/>
        <v>272</v>
      </c>
      <c r="CG51" s="76">
        <f t="shared" si="90"/>
        <v>40</v>
      </c>
      <c r="CH51" s="76">
        <f t="shared" si="90"/>
        <v>0</v>
      </c>
      <c r="CI51" s="76">
        <f t="shared" si="90"/>
        <v>14</v>
      </c>
      <c r="CJ51" s="76">
        <f t="shared" si="90"/>
        <v>18</v>
      </c>
      <c r="CK51" s="76">
        <f t="shared" si="90"/>
        <v>0</v>
      </c>
      <c r="CL51" s="76">
        <f t="shared" si="90"/>
        <v>0</v>
      </c>
      <c r="CM51" s="76">
        <f t="shared" si="90"/>
        <v>8</v>
      </c>
      <c r="CN51" s="76">
        <f t="shared" si="90"/>
        <v>4</v>
      </c>
      <c r="CO51" s="76">
        <f t="shared" si="90"/>
        <v>0</v>
      </c>
      <c r="CP51" s="76">
        <f t="shared" si="90"/>
        <v>216</v>
      </c>
      <c r="CQ51" s="76">
        <f t="shared" si="90"/>
        <v>12</v>
      </c>
      <c r="CR51" s="72">
        <f t="shared" si="18"/>
        <v>504</v>
      </c>
      <c r="CS51" s="72" t="b">
        <f t="shared" si="5"/>
        <v>1</v>
      </c>
      <c r="CT51" s="161"/>
      <c r="CU51" s="161"/>
      <c r="CV51" s="161"/>
      <c r="CW51" s="161"/>
      <c r="CX51" s="162"/>
      <c r="CY51" s="163"/>
      <c r="CZ51" s="126"/>
      <c r="DA51" s="126"/>
      <c r="DB51" s="126"/>
      <c r="DC51" s="126"/>
      <c r="DD51" s="126"/>
      <c r="DE51" s="126"/>
      <c r="DF51" s="126"/>
      <c r="DG51" s="126"/>
      <c r="DH51" s="126"/>
      <c r="DI51" s="126"/>
      <c r="DJ51" s="126"/>
      <c r="DK51" s="126"/>
      <c r="DL51" s="126"/>
      <c r="DM51" s="126"/>
      <c r="DN51" s="126"/>
      <c r="DO51" s="126"/>
      <c r="DP51" s="126"/>
      <c r="DQ51" s="126"/>
      <c r="DR51" s="126"/>
      <c r="DS51" s="126"/>
      <c r="DT51" s="126"/>
      <c r="DU51" s="126"/>
      <c r="DV51" s="126"/>
      <c r="DW51" s="126"/>
      <c r="DX51" s="126"/>
      <c r="DY51" s="126"/>
      <c r="DZ51" s="126"/>
      <c r="EA51" s="126"/>
      <c r="EB51" s="126"/>
      <c r="EC51" s="126"/>
      <c r="ED51" s="126"/>
      <c r="EE51" s="126"/>
      <c r="EF51" s="126"/>
      <c r="EG51" s="126"/>
      <c r="EH51" s="126"/>
      <c r="EI51" s="126"/>
      <c r="EJ51" s="126"/>
      <c r="EK51" s="126"/>
      <c r="EL51" s="126"/>
      <c r="EM51" s="126"/>
      <c r="EN51" s="126"/>
      <c r="EO51" s="126"/>
      <c r="EP51" s="126"/>
    </row>
    <row r="52" spans="1:146" s="25" customFormat="1" x14ac:dyDescent="0.25">
      <c r="A52" s="434"/>
      <c r="B52" s="435"/>
      <c r="C52" s="211"/>
      <c r="D52" s="211"/>
      <c r="E52" s="211"/>
      <c r="F52" s="211"/>
      <c r="G52" s="211"/>
      <c r="H52" s="211"/>
      <c r="I52" s="211"/>
      <c r="J52" s="76">
        <f t="shared" ref="J52:AI52" si="91">J51-J55-J56</f>
        <v>252</v>
      </c>
      <c r="K52" s="76">
        <f t="shared" si="91"/>
        <v>252</v>
      </c>
      <c r="L52" s="76">
        <f t="shared" si="91"/>
        <v>0</v>
      </c>
      <c r="M52" s="234">
        <f t="shared" si="91"/>
        <v>230</v>
      </c>
      <c r="N52" s="234">
        <f t="shared" si="91"/>
        <v>0</v>
      </c>
      <c r="O52" s="234">
        <f t="shared" si="91"/>
        <v>130</v>
      </c>
      <c r="P52" s="234">
        <f t="shared" si="91"/>
        <v>92</v>
      </c>
      <c r="Q52" s="234">
        <f t="shared" si="91"/>
        <v>0</v>
      </c>
      <c r="R52" s="234">
        <f t="shared" si="91"/>
        <v>0</v>
      </c>
      <c r="S52" s="234">
        <f t="shared" si="91"/>
        <v>8</v>
      </c>
      <c r="T52" s="234">
        <f t="shared" si="91"/>
        <v>10</v>
      </c>
      <c r="U52" s="234">
        <f t="shared" si="91"/>
        <v>0</v>
      </c>
      <c r="V52" s="234">
        <f t="shared" si="91"/>
        <v>0</v>
      </c>
      <c r="W52" s="234">
        <f t="shared" si="91"/>
        <v>12</v>
      </c>
      <c r="X52" s="76">
        <f t="shared" si="91"/>
        <v>0</v>
      </c>
      <c r="Y52" s="76">
        <f t="shared" si="91"/>
        <v>0</v>
      </c>
      <c r="Z52" s="76">
        <f t="shared" si="91"/>
        <v>0</v>
      </c>
      <c r="AA52" s="76">
        <f t="shared" si="91"/>
        <v>0</v>
      </c>
      <c r="AB52" s="76">
        <f t="shared" si="91"/>
        <v>0</v>
      </c>
      <c r="AC52" s="76">
        <f t="shared" si="91"/>
        <v>0</v>
      </c>
      <c r="AD52" s="76">
        <f t="shared" si="91"/>
        <v>0</v>
      </c>
      <c r="AE52" s="76">
        <f t="shared" si="91"/>
        <v>0</v>
      </c>
      <c r="AF52" s="76">
        <f t="shared" si="91"/>
        <v>0</v>
      </c>
      <c r="AG52" s="76">
        <f t="shared" si="91"/>
        <v>0</v>
      </c>
      <c r="AH52" s="76">
        <f t="shared" si="91"/>
        <v>0</v>
      </c>
      <c r="AI52" s="76">
        <f t="shared" si="91"/>
        <v>0</v>
      </c>
      <c r="AJ52" s="76">
        <f>AJ51-AJ55-AJ56</f>
        <v>0</v>
      </c>
      <c r="AK52" s="76">
        <f t="shared" ref="AK52:AU52" si="92">AK51-AK55-AK56</f>
        <v>0</v>
      </c>
      <c r="AL52" s="76">
        <f t="shared" si="92"/>
        <v>0</v>
      </c>
      <c r="AM52" s="76">
        <f t="shared" si="92"/>
        <v>0</v>
      </c>
      <c r="AN52" s="76">
        <f t="shared" si="92"/>
        <v>0</v>
      </c>
      <c r="AO52" s="76">
        <f t="shared" si="92"/>
        <v>0</v>
      </c>
      <c r="AP52" s="76">
        <f t="shared" si="92"/>
        <v>0</v>
      </c>
      <c r="AQ52" s="76">
        <f t="shared" si="92"/>
        <v>0</v>
      </c>
      <c r="AR52" s="76">
        <f t="shared" si="92"/>
        <v>0</v>
      </c>
      <c r="AS52" s="76">
        <f t="shared" si="92"/>
        <v>0</v>
      </c>
      <c r="AT52" s="76">
        <f t="shared" si="92"/>
        <v>0</v>
      </c>
      <c r="AU52" s="76">
        <f t="shared" si="92"/>
        <v>0</v>
      </c>
      <c r="AV52" s="76">
        <f>AV51-AV55-AV56</f>
        <v>0</v>
      </c>
      <c r="AW52" s="76">
        <f t="shared" ref="AW52:BG52" si="93">AW51-AW55-AW56</f>
        <v>0</v>
      </c>
      <c r="AX52" s="76">
        <f t="shared" si="93"/>
        <v>0</v>
      </c>
      <c r="AY52" s="76">
        <f t="shared" si="93"/>
        <v>0</v>
      </c>
      <c r="AZ52" s="76">
        <f t="shared" si="93"/>
        <v>0</v>
      </c>
      <c r="BA52" s="76">
        <f t="shared" si="93"/>
        <v>0</v>
      </c>
      <c r="BB52" s="76">
        <f t="shared" si="93"/>
        <v>0</v>
      </c>
      <c r="BC52" s="76">
        <f t="shared" si="93"/>
        <v>0</v>
      </c>
      <c r="BD52" s="76">
        <f t="shared" si="93"/>
        <v>0</v>
      </c>
      <c r="BE52" s="76">
        <f t="shared" si="93"/>
        <v>0</v>
      </c>
      <c r="BF52" s="76">
        <f t="shared" si="93"/>
        <v>0</v>
      </c>
      <c r="BG52" s="76">
        <f t="shared" si="93"/>
        <v>0</v>
      </c>
      <c r="BH52" s="76">
        <f>BH51-BH55-BH56</f>
        <v>126</v>
      </c>
      <c r="BI52" s="76">
        <f t="shared" ref="BI52:BS52" si="94">BI51-BI55-BI56</f>
        <v>122</v>
      </c>
      <c r="BJ52" s="76">
        <f t="shared" si="94"/>
        <v>0</v>
      </c>
      <c r="BK52" s="76">
        <f t="shared" si="94"/>
        <v>72</v>
      </c>
      <c r="BL52" s="76">
        <f t="shared" si="94"/>
        <v>50</v>
      </c>
      <c r="BM52" s="76">
        <f t="shared" si="94"/>
        <v>0</v>
      </c>
      <c r="BN52" s="76">
        <f t="shared" si="94"/>
        <v>0</v>
      </c>
      <c r="BO52" s="76">
        <f t="shared" si="94"/>
        <v>0</v>
      </c>
      <c r="BP52" s="76">
        <f t="shared" si="94"/>
        <v>4</v>
      </c>
      <c r="BQ52" s="76">
        <f t="shared" si="94"/>
        <v>0</v>
      </c>
      <c r="BR52" s="76">
        <f t="shared" si="94"/>
        <v>0</v>
      </c>
      <c r="BS52" s="76">
        <f t="shared" si="94"/>
        <v>0</v>
      </c>
      <c r="BT52" s="76">
        <f>BT51-BT55-BT56</f>
        <v>70</v>
      </c>
      <c r="BU52" s="76">
        <f t="shared" ref="BU52:CE52" si="95">BU51-BU55-BU56</f>
        <v>68</v>
      </c>
      <c r="BV52" s="76">
        <f t="shared" si="95"/>
        <v>0</v>
      </c>
      <c r="BW52" s="76">
        <f t="shared" si="95"/>
        <v>44</v>
      </c>
      <c r="BX52" s="76">
        <f t="shared" si="95"/>
        <v>24</v>
      </c>
      <c r="BY52" s="76">
        <f t="shared" si="95"/>
        <v>0</v>
      </c>
      <c r="BZ52" s="76">
        <f t="shared" si="95"/>
        <v>0</v>
      </c>
      <c r="CA52" s="76">
        <f t="shared" si="95"/>
        <v>0</v>
      </c>
      <c r="CB52" s="76">
        <f t="shared" si="95"/>
        <v>2</v>
      </c>
      <c r="CC52" s="76">
        <f t="shared" si="95"/>
        <v>0</v>
      </c>
      <c r="CD52" s="76">
        <f t="shared" si="95"/>
        <v>0</v>
      </c>
      <c r="CE52" s="76">
        <f t="shared" si="95"/>
        <v>0</v>
      </c>
      <c r="CF52" s="76">
        <f>CF51-CF55-CF56</f>
        <v>56</v>
      </c>
      <c r="CG52" s="76">
        <f t="shared" ref="CG52:CQ52" si="96">CG51-CG55-CG56</f>
        <v>40</v>
      </c>
      <c r="CH52" s="76">
        <f t="shared" si="96"/>
        <v>0</v>
      </c>
      <c r="CI52" s="76">
        <f t="shared" si="96"/>
        <v>14</v>
      </c>
      <c r="CJ52" s="76">
        <f t="shared" si="96"/>
        <v>18</v>
      </c>
      <c r="CK52" s="76">
        <f t="shared" si="96"/>
        <v>0</v>
      </c>
      <c r="CL52" s="76">
        <f t="shared" si="96"/>
        <v>0</v>
      </c>
      <c r="CM52" s="76">
        <f t="shared" si="96"/>
        <v>8</v>
      </c>
      <c r="CN52" s="76">
        <f t="shared" si="96"/>
        <v>4</v>
      </c>
      <c r="CO52" s="76">
        <f t="shared" si="96"/>
        <v>0</v>
      </c>
      <c r="CP52" s="76">
        <f t="shared" si="96"/>
        <v>0</v>
      </c>
      <c r="CQ52" s="76">
        <f t="shared" si="96"/>
        <v>12</v>
      </c>
      <c r="CR52" s="72">
        <f t="shared" si="18"/>
        <v>252</v>
      </c>
      <c r="CS52" s="72" t="b">
        <f t="shared" si="5"/>
        <v>1</v>
      </c>
      <c r="CT52" s="161"/>
      <c r="CU52" s="161"/>
      <c r="CV52" s="161"/>
      <c r="CW52" s="161"/>
      <c r="CX52" s="162"/>
      <c r="CY52" s="163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126"/>
      <c r="DL52" s="126"/>
      <c r="DM52" s="126"/>
      <c r="DN52" s="126"/>
      <c r="DO52" s="126"/>
      <c r="DP52" s="126"/>
      <c r="DQ52" s="126"/>
      <c r="DR52" s="126"/>
      <c r="DS52" s="126"/>
      <c r="DT52" s="126"/>
      <c r="DU52" s="126"/>
      <c r="DV52" s="126"/>
      <c r="DW52" s="126"/>
      <c r="DX52" s="126"/>
      <c r="DY52" s="126"/>
      <c r="DZ52" s="126"/>
      <c r="EA52" s="126"/>
      <c r="EB52" s="126"/>
      <c r="EC52" s="126"/>
      <c r="ED52" s="126"/>
      <c r="EE52" s="126"/>
      <c r="EF52" s="126"/>
      <c r="EG52" s="126"/>
      <c r="EH52" s="126"/>
      <c r="EI52" s="126"/>
      <c r="EJ52" s="126"/>
      <c r="EK52" s="126"/>
      <c r="EL52" s="126"/>
      <c r="EM52" s="126"/>
      <c r="EN52" s="126"/>
      <c r="EO52" s="126"/>
      <c r="EP52" s="126"/>
    </row>
    <row r="53" spans="1:146" s="22" customFormat="1" ht="30" x14ac:dyDescent="0.25">
      <c r="A53" s="118" t="s">
        <v>145</v>
      </c>
      <c r="B53" s="125" t="s">
        <v>205</v>
      </c>
      <c r="C53" s="184" t="str">
        <f t="shared" ref="C53:C57" si="97">_xlfn.CONCAT(D53,", ",E53,", ",F53,", ",G53,",",H53," , ",I53)</f>
        <v>, , , ДФК,ДФК , Э</v>
      </c>
      <c r="D53" s="184"/>
      <c r="E53" s="184"/>
      <c r="F53" s="184"/>
      <c r="G53" s="184" t="s">
        <v>309</v>
      </c>
      <c r="H53" s="184" t="s">
        <v>309</v>
      </c>
      <c r="I53" s="184" t="s">
        <v>127</v>
      </c>
      <c r="J53" s="66">
        <f t="shared" si="0"/>
        <v>138</v>
      </c>
      <c r="K53" s="120">
        <v>138</v>
      </c>
      <c r="L53" s="120">
        <v>0</v>
      </c>
      <c r="M53" s="140">
        <f t="shared" ref="M53:W57" si="98">Y53+AK53+AW53+BI53+BU53+CG53</f>
        <v>124</v>
      </c>
      <c r="N53" s="140">
        <f t="shared" si="98"/>
        <v>0</v>
      </c>
      <c r="O53" s="140">
        <f t="shared" si="98"/>
        <v>70</v>
      </c>
      <c r="P53" s="140">
        <f t="shared" si="98"/>
        <v>52</v>
      </c>
      <c r="Q53" s="140">
        <f t="shared" si="98"/>
        <v>0</v>
      </c>
      <c r="R53" s="140">
        <f t="shared" si="98"/>
        <v>0</v>
      </c>
      <c r="S53" s="140">
        <f t="shared" si="98"/>
        <v>2</v>
      </c>
      <c r="T53" s="140">
        <f>AF53+AR53+BD53+BP53+CB53+CN53</f>
        <v>8</v>
      </c>
      <c r="U53" s="140">
        <f>AG53+AS53+BE53+BQ53+CC53+CO53</f>
        <v>0</v>
      </c>
      <c r="V53" s="140">
        <f t="shared" si="98"/>
        <v>0</v>
      </c>
      <c r="W53" s="140">
        <f t="shared" si="98"/>
        <v>6</v>
      </c>
      <c r="X53" s="139">
        <v>0</v>
      </c>
      <c r="Y53" s="59">
        <f t="shared" ref="Y53:Y57" si="99">X53-AI53-AG53-AF53</f>
        <v>0</v>
      </c>
      <c r="Z53" s="68"/>
      <c r="AA53" s="68">
        <f>Y53-Z53-AB53-AC53-AD53-AE53</f>
        <v>0</v>
      </c>
      <c r="AB53" s="68"/>
      <c r="AC53" s="68"/>
      <c r="AD53" s="68"/>
      <c r="AE53" s="68"/>
      <c r="AF53" s="83"/>
      <c r="AG53" s="83"/>
      <c r="AH53" s="83"/>
      <c r="AI53" s="83"/>
      <c r="AJ53" s="139">
        <v>0</v>
      </c>
      <c r="AK53" s="59">
        <f t="shared" ref="AK53:AK57" si="100">AJ53-AU53-AS53-AR53</f>
        <v>0</v>
      </c>
      <c r="AL53" s="68"/>
      <c r="AM53" s="68">
        <f>AK53-AL53-AN53-AO53-AP53-AQ53</f>
        <v>0</v>
      </c>
      <c r="AN53" s="68"/>
      <c r="AO53" s="68"/>
      <c r="AP53" s="68"/>
      <c r="AQ53" s="68"/>
      <c r="AR53" s="83"/>
      <c r="AS53" s="83"/>
      <c r="AT53" s="83"/>
      <c r="AU53" s="83"/>
      <c r="AV53" s="139">
        <v>0</v>
      </c>
      <c r="AW53" s="59">
        <f t="shared" ref="AW53:AW57" si="101">AV53-BG53-BE53-BD53</f>
        <v>0</v>
      </c>
      <c r="AX53" s="68"/>
      <c r="AY53" s="68">
        <f>AW53-AX53-AZ53-BA53-BB53-BC53</f>
        <v>0</v>
      </c>
      <c r="AZ53" s="68"/>
      <c r="BA53" s="68"/>
      <c r="BB53" s="68"/>
      <c r="BC53" s="68"/>
      <c r="BD53" s="83"/>
      <c r="BE53" s="83"/>
      <c r="BF53" s="83"/>
      <c r="BG53" s="83"/>
      <c r="BH53" s="139">
        <v>58</v>
      </c>
      <c r="BI53" s="69">
        <f t="shared" ref="BI53:BI57" si="102">BH53-BS53-BQ53-BP53-BR53</f>
        <v>56</v>
      </c>
      <c r="BJ53" s="68"/>
      <c r="BK53" s="68">
        <f>BI53-BJ53-BL53-BM53-BN53-BO53</f>
        <v>34</v>
      </c>
      <c r="BL53" s="68">
        <v>22</v>
      </c>
      <c r="BM53" s="68"/>
      <c r="BN53" s="68"/>
      <c r="BO53" s="68"/>
      <c r="BP53" s="142">
        <v>2</v>
      </c>
      <c r="BQ53" s="83"/>
      <c r="BR53" s="83"/>
      <c r="BS53" s="83"/>
      <c r="BT53" s="139">
        <v>36</v>
      </c>
      <c r="BU53" s="140">
        <f t="shared" ref="BU53:BU54" si="103">BT53-CE53-CC53-CB53</f>
        <v>34</v>
      </c>
      <c r="BV53" s="141"/>
      <c r="BW53" s="141">
        <f>BU53-BV53-BX53-BY53-BZ53-CA53</f>
        <v>22</v>
      </c>
      <c r="BX53" s="141">
        <v>12</v>
      </c>
      <c r="BY53" s="141"/>
      <c r="BZ53" s="141"/>
      <c r="CA53" s="141"/>
      <c r="CB53" s="142">
        <v>2</v>
      </c>
      <c r="CC53" s="142"/>
      <c r="CD53" s="142"/>
      <c r="CE53" s="142"/>
      <c r="CF53" s="139">
        <v>44</v>
      </c>
      <c r="CG53" s="69">
        <f>CF53-CQ53-CO53-CN53-CP53</f>
        <v>34</v>
      </c>
      <c r="CH53" s="68"/>
      <c r="CI53" s="68">
        <f>CG53-CH53-CJ53-CK53-CL53-CM53</f>
        <v>14</v>
      </c>
      <c r="CJ53" s="68">
        <v>18</v>
      </c>
      <c r="CK53" s="68"/>
      <c r="CL53" s="68"/>
      <c r="CM53" s="68">
        <v>2</v>
      </c>
      <c r="CN53" s="182">
        <v>4</v>
      </c>
      <c r="CO53" s="86"/>
      <c r="CP53" s="86"/>
      <c r="CQ53" s="230">
        <v>6</v>
      </c>
      <c r="CR53" s="72">
        <f t="shared" si="18"/>
        <v>138</v>
      </c>
      <c r="CS53" s="72" t="b">
        <f t="shared" si="5"/>
        <v>1</v>
      </c>
      <c r="CT53" s="161"/>
      <c r="CU53" s="161"/>
      <c r="CV53" s="161"/>
      <c r="CW53" s="161"/>
      <c r="CX53" s="162"/>
      <c r="CY53" s="163"/>
      <c r="CZ53" s="126"/>
      <c r="DA53" s="126"/>
      <c r="DB53" s="126"/>
      <c r="DC53" s="126"/>
      <c r="DD53" s="126"/>
      <c r="DE53" s="126"/>
      <c r="DF53" s="126"/>
      <c r="DG53" s="126"/>
      <c r="DH53" s="126"/>
      <c r="DI53" s="126"/>
      <c r="DJ53" s="126"/>
      <c r="DK53" s="126"/>
      <c r="DL53" s="126"/>
      <c r="DM53" s="126"/>
      <c r="DN53" s="126"/>
      <c r="DO53" s="126"/>
      <c r="DP53" s="126"/>
      <c r="DQ53" s="126"/>
      <c r="DR53" s="126"/>
      <c r="DS53" s="126"/>
      <c r="DT53" s="126"/>
      <c r="DU53" s="126"/>
      <c r="DV53" s="126"/>
      <c r="DW53" s="126"/>
      <c r="DX53" s="126"/>
      <c r="DY53" s="126"/>
      <c r="DZ53" s="126"/>
      <c r="EA53" s="126"/>
      <c r="EB53" s="126"/>
      <c r="EC53" s="126"/>
      <c r="ED53" s="126"/>
      <c r="EE53" s="126"/>
      <c r="EF53" s="126"/>
      <c r="EG53" s="126"/>
      <c r="EH53" s="126"/>
      <c r="EI53" s="126"/>
      <c r="EJ53" s="126"/>
      <c r="EK53" s="126"/>
      <c r="EL53" s="126"/>
      <c r="EM53" s="126"/>
      <c r="EN53" s="126"/>
      <c r="EO53" s="126"/>
      <c r="EP53" s="126"/>
    </row>
    <row r="54" spans="1:146" s="22" customFormat="1" ht="46.5" customHeight="1" x14ac:dyDescent="0.25">
      <c r="A54" s="118" t="s">
        <v>207</v>
      </c>
      <c r="B54" s="125" t="s">
        <v>206</v>
      </c>
      <c r="C54" s="184" t="str">
        <f t="shared" si="97"/>
        <v xml:space="preserve">, , , ДФК,ДФК , </v>
      </c>
      <c r="D54" s="184"/>
      <c r="E54" s="184"/>
      <c r="F54" s="184"/>
      <c r="G54" s="184" t="s">
        <v>309</v>
      </c>
      <c r="H54" s="184" t="s">
        <v>309</v>
      </c>
      <c r="I54" s="184"/>
      <c r="J54" s="66">
        <f t="shared" si="0"/>
        <v>102</v>
      </c>
      <c r="K54" s="120">
        <v>102</v>
      </c>
      <c r="L54" s="120">
        <v>0</v>
      </c>
      <c r="M54" s="140">
        <f t="shared" si="98"/>
        <v>100</v>
      </c>
      <c r="N54" s="140">
        <f t="shared" si="98"/>
        <v>0</v>
      </c>
      <c r="O54" s="140">
        <f t="shared" si="98"/>
        <v>60</v>
      </c>
      <c r="P54" s="140">
        <f t="shared" si="98"/>
        <v>40</v>
      </c>
      <c r="Q54" s="140">
        <f t="shared" si="98"/>
        <v>0</v>
      </c>
      <c r="R54" s="140">
        <f t="shared" si="98"/>
        <v>0</v>
      </c>
      <c r="S54" s="140">
        <f t="shared" si="98"/>
        <v>0</v>
      </c>
      <c r="T54" s="140">
        <f>AF54+AR54+BD54+BP54+CB54+CN54</f>
        <v>2</v>
      </c>
      <c r="U54" s="140">
        <f>AG54+AS54+BE54+BQ54+CC54+CO54</f>
        <v>0</v>
      </c>
      <c r="V54" s="140">
        <f t="shared" si="98"/>
        <v>0</v>
      </c>
      <c r="W54" s="140">
        <f t="shared" si="98"/>
        <v>0</v>
      </c>
      <c r="X54" s="139">
        <v>0</v>
      </c>
      <c r="Y54" s="59">
        <f t="shared" si="99"/>
        <v>0</v>
      </c>
      <c r="Z54" s="68"/>
      <c r="AA54" s="68">
        <f>Y54-Z54-AB54-AC54-AD54-AE54</f>
        <v>0</v>
      </c>
      <c r="AB54" s="68"/>
      <c r="AC54" s="68"/>
      <c r="AD54" s="68"/>
      <c r="AE54" s="68"/>
      <c r="AF54" s="83"/>
      <c r="AG54" s="83"/>
      <c r="AH54" s="83"/>
      <c r="AI54" s="83"/>
      <c r="AJ54" s="139">
        <v>0</v>
      </c>
      <c r="AK54" s="59">
        <f t="shared" si="100"/>
        <v>0</v>
      </c>
      <c r="AL54" s="68"/>
      <c r="AM54" s="68">
        <f>AK54-AL54-AN54-AO54-AP54-AQ54</f>
        <v>0</v>
      </c>
      <c r="AN54" s="68"/>
      <c r="AO54" s="68"/>
      <c r="AP54" s="68"/>
      <c r="AQ54" s="68"/>
      <c r="AR54" s="83"/>
      <c r="AS54" s="83"/>
      <c r="AT54" s="83"/>
      <c r="AU54" s="83"/>
      <c r="AV54" s="139">
        <v>0</v>
      </c>
      <c r="AW54" s="59">
        <f t="shared" si="101"/>
        <v>0</v>
      </c>
      <c r="AX54" s="68"/>
      <c r="AY54" s="68"/>
      <c r="AZ54" s="68"/>
      <c r="BA54" s="68"/>
      <c r="BB54" s="68"/>
      <c r="BC54" s="68"/>
      <c r="BD54" s="83"/>
      <c r="BE54" s="83"/>
      <c r="BF54" s="83"/>
      <c r="BG54" s="83"/>
      <c r="BH54" s="139">
        <v>68</v>
      </c>
      <c r="BI54" s="59">
        <f t="shared" ref="BI54" si="104">BH54-BS54-BQ54-BP54</f>
        <v>66</v>
      </c>
      <c r="BJ54" s="68"/>
      <c r="BK54" s="68">
        <f>BI54-BJ54-BL54-BM54-BN54-BO54</f>
        <v>38</v>
      </c>
      <c r="BL54" s="68">
        <v>28</v>
      </c>
      <c r="BM54" s="68"/>
      <c r="BN54" s="68"/>
      <c r="BO54" s="68"/>
      <c r="BP54" s="142">
        <v>2</v>
      </c>
      <c r="BQ54" s="83"/>
      <c r="BR54" s="83"/>
      <c r="BS54" s="83"/>
      <c r="BT54" s="139">
        <v>34</v>
      </c>
      <c r="BU54" s="140">
        <f t="shared" si="103"/>
        <v>34</v>
      </c>
      <c r="BV54" s="141"/>
      <c r="BW54" s="141">
        <f>BU54-BV54-BX54-BY54-BZ54-CA54</f>
        <v>22</v>
      </c>
      <c r="BX54" s="141">
        <v>12</v>
      </c>
      <c r="BY54" s="141"/>
      <c r="BZ54" s="141"/>
      <c r="CA54" s="141"/>
      <c r="CB54" s="142"/>
      <c r="CC54" s="142"/>
      <c r="CD54" s="142"/>
      <c r="CE54" s="142"/>
      <c r="CF54" s="139">
        <v>0</v>
      </c>
      <c r="CG54" s="59">
        <f t="shared" ref="CG54" si="105">CF54-CQ54-CO54-CN54</f>
        <v>0</v>
      </c>
      <c r="CH54" s="68"/>
      <c r="CI54" s="68">
        <f t="shared" ref="CI54" si="106">CG54-CH54-CJ54-CK54-CL54-CM54</f>
        <v>0</v>
      </c>
      <c r="CJ54" s="68"/>
      <c r="CK54" s="68"/>
      <c r="CL54" s="68"/>
      <c r="CM54" s="68"/>
      <c r="CN54" s="85"/>
      <c r="CO54" s="86"/>
      <c r="CP54" s="86"/>
      <c r="CQ54" s="86"/>
      <c r="CR54" s="72">
        <f t="shared" si="18"/>
        <v>102</v>
      </c>
      <c r="CS54" s="72" t="b">
        <f t="shared" si="5"/>
        <v>1</v>
      </c>
      <c r="CT54" s="161"/>
      <c r="CU54" s="161"/>
      <c r="CV54" s="161"/>
      <c r="CW54" s="161"/>
      <c r="CX54" s="162"/>
      <c r="CY54" s="163"/>
      <c r="CZ54" s="126"/>
      <c r="DA54" s="126"/>
      <c r="DB54" s="126"/>
      <c r="DC54" s="126"/>
      <c r="DD54" s="126"/>
      <c r="DE54" s="126"/>
      <c r="DF54" s="126"/>
      <c r="DG54" s="126"/>
      <c r="DH54" s="126"/>
      <c r="DI54" s="126"/>
      <c r="DJ54" s="126"/>
      <c r="DK54" s="126"/>
      <c r="DL54" s="126"/>
      <c r="DM54" s="126"/>
      <c r="DN54" s="126"/>
      <c r="DO54" s="126"/>
      <c r="DP54" s="126"/>
      <c r="DQ54" s="126"/>
      <c r="DR54" s="126"/>
      <c r="DS54" s="126"/>
      <c r="DT54" s="126"/>
      <c r="DU54" s="126"/>
      <c r="DV54" s="126"/>
      <c r="DW54" s="126"/>
      <c r="DX54" s="126"/>
      <c r="DY54" s="126"/>
      <c r="DZ54" s="126"/>
      <c r="EA54" s="126"/>
      <c r="EB54" s="126"/>
      <c r="EC54" s="126"/>
      <c r="ED54" s="126"/>
      <c r="EE54" s="126"/>
      <c r="EF54" s="126"/>
      <c r="EG54" s="126"/>
      <c r="EH54" s="126"/>
      <c r="EI54" s="126"/>
      <c r="EJ54" s="126"/>
      <c r="EK54" s="126"/>
      <c r="EL54" s="126"/>
      <c r="EM54" s="126"/>
      <c r="EN54" s="126"/>
      <c r="EO54" s="126"/>
      <c r="EP54" s="126"/>
    </row>
    <row r="55" spans="1:146" s="26" customFormat="1" ht="90" x14ac:dyDescent="0.25">
      <c r="A55" s="121" t="s">
        <v>173</v>
      </c>
      <c r="B55" s="136" t="s">
        <v>304</v>
      </c>
      <c r="C55" s="184" t="str">
        <f t="shared" si="97"/>
        <v xml:space="preserve">, , , З, , </v>
      </c>
      <c r="D55" s="216"/>
      <c r="E55" s="216"/>
      <c r="F55" s="216"/>
      <c r="G55" s="216" t="s">
        <v>130</v>
      </c>
      <c r="H55" s="216"/>
      <c r="I55" s="216"/>
      <c r="J55" s="66">
        <f t="shared" si="0"/>
        <v>36</v>
      </c>
      <c r="K55" s="80">
        <v>36</v>
      </c>
      <c r="L55" s="80">
        <v>0</v>
      </c>
      <c r="M55" s="145">
        <f t="shared" si="98"/>
        <v>0</v>
      </c>
      <c r="N55" s="145">
        <f t="shared" si="98"/>
        <v>0</v>
      </c>
      <c r="O55" s="145">
        <f t="shared" si="98"/>
        <v>0</v>
      </c>
      <c r="P55" s="145">
        <f t="shared" si="98"/>
        <v>0</v>
      </c>
      <c r="Q55" s="145">
        <f t="shared" si="98"/>
        <v>0</v>
      </c>
      <c r="R55" s="145">
        <f t="shared" si="98"/>
        <v>0</v>
      </c>
      <c r="S55" s="145">
        <f t="shared" si="98"/>
        <v>0</v>
      </c>
      <c r="T55" s="145">
        <f t="shared" si="98"/>
        <v>0</v>
      </c>
      <c r="U55" s="145">
        <f t="shared" si="98"/>
        <v>0</v>
      </c>
      <c r="V55" s="145">
        <f t="shared" si="98"/>
        <v>36</v>
      </c>
      <c r="W55" s="145">
        <f t="shared" si="98"/>
        <v>0</v>
      </c>
      <c r="X55" s="139">
        <v>0</v>
      </c>
      <c r="Y55" s="79">
        <f t="shared" si="99"/>
        <v>0</v>
      </c>
      <c r="Z55" s="79"/>
      <c r="AA55" s="79"/>
      <c r="AB55" s="79"/>
      <c r="AC55" s="79"/>
      <c r="AD55" s="79"/>
      <c r="AE55" s="79"/>
      <c r="AF55" s="87"/>
      <c r="AG55" s="87"/>
      <c r="AH55" s="87"/>
      <c r="AI55" s="87"/>
      <c r="AJ55" s="139">
        <v>0</v>
      </c>
      <c r="AK55" s="79">
        <f t="shared" si="100"/>
        <v>0</v>
      </c>
      <c r="AL55" s="79"/>
      <c r="AM55" s="79"/>
      <c r="AN55" s="79"/>
      <c r="AO55" s="79"/>
      <c r="AP55" s="79"/>
      <c r="AQ55" s="79"/>
      <c r="AR55" s="87"/>
      <c r="AS55" s="87"/>
      <c r="AT55" s="87"/>
      <c r="AU55" s="87"/>
      <c r="AV55" s="139">
        <v>0</v>
      </c>
      <c r="AW55" s="79">
        <f t="shared" si="101"/>
        <v>0</v>
      </c>
      <c r="AX55" s="79"/>
      <c r="AY55" s="79"/>
      <c r="AZ55" s="79"/>
      <c r="BA55" s="79"/>
      <c r="BB55" s="79"/>
      <c r="BC55" s="79"/>
      <c r="BD55" s="87"/>
      <c r="BE55" s="87"/>
      <c r="BF55" s="87"/>
      <c r="BG55" s="87"/>
      <c r="BH55" s="139">
        <v>36</v>
      </c>
      <c r="BI55" s="79">
        <f t="shared" si="102"/>
        <v>0</v>
      </c>
      <c r="BJ55" s="79"/>
      <c r="BK55" s="79"/>
      <c r="BL55" s="79"/>
      <c r="BM55" s="79"/>
      <c r="BN55" s="79"/>
      <c r="BO55" s="79"/>
      <c r="BP55" s="87"/>
      <c r="BQ55" s="87"/>
      <c r="BR55" s="80">
        <v>36</v>
      </c>
      <c r="BS55" s="87"/>
      <c r="BT55" s="139">
        <v>0</v>
      </c>
      <c r="BU55" s="145">
        <f t="shared" ref="BU55:BU57" si="107">BT55-CE55-CC55-CB55-CD55</f>
        <v>0</v>
      </c>
      <c r="BV55" s="145"/>
      <c r="BW55" s="145"/>
      <c r="BX55" s="145"/>
      <c r="BY55" s="145"/>
      <c r="BZ55" s="145"/>
      <c r="CA55" s="145"/>
      <c r="CB55" s="121"/>
      <c r="CC55" s="121"/>
      <c r="CD55" s="121"/>
      <c r="CE55" s="121"/>
      <c r="CF55" s="139"/>
      <c r="CG55" s="79">
        <f t="shared" ref="CG55:CG57" si="108">CF55-CQ55-CO55-CN55-CP55</f>
        <v>0</v>
      </c>
      <c r="CH55" s="79"/>
      <c r="CI55" s="79"/>
      <c r="CJ55" s="79"/>
      <c r="CK55" s="79"/>
      <c r="CL55" s="79"/>
      <c r="CM55" s="79"/>
      <c r="CN55" s="88"/>
      <c r="CO55" s="89"/>
      <c r="CP55" s="89"/>
      <c r="CQ55" s="89"/>
      <c r="CR55" s="72">
        <f t="shared" si="18"/>
        <v>36</v>
      </c>
      <c r="CS55" s="72" t="b">
        <f t="shared" si="5"/>
        <v>1</v>
      </c>
      <c r="CT55" s="161"/>
      <c r="CU55" s="161"/>
      <c r="CV55" s="161"/>
      <c r="CW55" s="161"/>
      <c r="CX55" s="162"/>
      <c r="CY55" s="163"/>
      <c r="CZ55" s="126"/>
      <c r="DA55" s="126"/>
      <c r="DB55" s="126"/>
      <c r="DC55" s="126"/>
      <c r="DD55" s="126"/>
      <c r="DE55" s="126"/>
      <c r="DF55" s="126"/>
      <c r="DG55" s="126"/>
      <c r="DH55" s="126"/>
      <c r="DI55" s="126"/>
      <c r="DJ55" s="126"/>
      <c r="DK55" s="126"/>
      <c r="DL55" s="126"/>
      <c r="DM55" s="126"/>
      <c r="DN55" s="126"/>
      <c r="DO55" s="126"/>
      <c r="DP55" s="126"/>
      <c r="DQ55" s="126"/>
      <c r="DR55" s="126"/>
      <c r="DS55" s="126"/>
      <c r="DT55" s="126"/>
      <c r="DU55" s="126"/>
      <c r="DV55" s="126"/>
      <c r="DW55" s="126"/>
      <c r="DX55" s="126"/>
      <c r="DY55" s="126"/>
      <c r="DZ55" s="126"/>
      <c r="EA55" s="126"/>
      <c r="EB55" s="126"/>
      <c r="EC55" s="126"/>
      <c r="ED55" s="126"/>
      <c r="EE55" s="126"/>
      <c r="EF55" s="126"/>
      <c r="EG55" s="126"/>
      <c r="EH55" s="126"/>
      <c r="EI55" s="126"/>
      <c r="EJ55" s="126"/>
      <c r="EK55" s="126"/>
      <c r="EL55" s="126"/>
      <c r="EM55" s="126"/>
      <c r="EN55" s="126"/>
      <c r="EO55" s="126"/>
      <c r="EP55" s="126"/>
    </row>
    <row r="56" spans="1:146" s="26" customFormat="1" ht="90" x14ac:dyDescent="0.25">
      <c r="A56" s="121" t="s">
        <v>146</v>
      </c>
      <c r="B56" s="136" t="s">
        <v>305</v>
      </c>
      <c r="C56" s="184" t="str">
        <f t="shared" si="97"/>
        <v>, , , , , З</v>
      </c>
      <c r="D56" s="216"/>
      <c r="E56" s="216"/>
      <c r="F56" s="216"/>
      <c r="G56" s="216"/>
      <c r="H56" s="216"/>
      <c r="I56" s="216" t="s">
        <v>130</v>
      </c>
      <c r="J56" s="66">
        <f t="shared" si="0"/>
        <v>216</v>
      </c>
      <c r="K56" s="80">
        <v>144</v>
      </c>
      <c r="L56" s="80">
        <v>72</v>
      </c>
      <c r="M56" s="145">
        <f t="shared" si="98"/>
        <v>0</v>
      </c>
      <c r="N56" s="145">
        <f t="shared" si="98"/>
        <v>0</v>
      </c>
      <c r="O56" s="145">
        <f t="shared" si="98"/>
        <v>0</v>
      </c>
      <c r="P56" s="145">
        <f t="shared" si="98"/>
        <v>0</v>
      </c>
      <c r="Q56" s="145">
        <f t="shared" si="98"/>
        <v>0</v>
      </c>
      <c r="R56" s="145">
        <f t="shared" si="98"/>
        <v>0</v>
      </c>
      <c r="S56" s="145">
        <f t="shared" si="98"/>
        <v>0</v>
      </c>
      <c r="T56" s="145">
        <f t="shared" si="98"/>
        <v>0</v>
      </c>
      <c r="U56" s="145">
        <f t="shared" si="98"/>
        <v>0</v>
      </c>
      <c r="V56" s="145">
        <f t="shared" si="98"/>
        <v>216</v>
      </c>
      <c r="W56" s="145">
        <f t="shared" si="98"/>
        <v>0</v>
      </c>
      <c r="X56" s="139">
        <v>0</v>
      </c>
      <c r="Y56" s="79">
        <f t="shared" si="99"/>
        <v>0</v>
      </c>
      <c r="Z56" s="79"/>
      <c r="AA56" s="79"/>
      <c r="AB56" s="79"/>
      <c r="AC56" s="79"/>
      <c r="AD56" s="79"/>
      <c r="AE56" s="79"/>
      <c r="AF56" s="87"/>
      <c r="AG56" s="87"/>
      <c r="AH56" s="87"/>
      <c r="AI56" s="87"/>
      <c r="AJ56" s="139">
        <v>0</v>
      </c>
      <c r="AK56" s="79">
        <f t="shared" si="100"/>
        <v>0</v>
      </c>
      <c r="AL56" s="79"/>
      <c r="AM56" s="79"/>
      <c r="AN56" s="79"/>
      <c r="AO56" s="79"/>
      <c r="AP56" s="79"/>
      <c r="AQ56" s="79"/>
      <c r="AR56" s="87"/>
      <c r="AS56" s="87"/>
      <c r="AT56" s="87"/>
      <c r="AU56" s="87"/>
      <c r="AV56" s="139">
        <v>0</v>
      </c>
      <c r="AW56" s="79">
        <f t="shared" si="101"/>
        <v>0</v>
      </c>
      <c r="AX56" s="79"/>
      <c r="AY56" s="79"/>
      <c r="AZ56" s="79"/>
      <c r="BA56" s="79"/>
      <c r="BB56" s="79"/>
      <c r="BC56" s="79"/>
      <c r="BD56" s="87"/>
      <c r="BE56" s="87"/>
      <c r="BF56" s="87"/>
      <c r="BG56" s="87"/>
      <c r="BH56" s="84"/>
      <c r="BI56" s="79">
        <f t="shared" si="102"/>
        <v>0</v>
      </c>
      <c r="BJ56" s="79"/>
      <c r="BK56" s="79"/>
      <c r="BL56" s="79"/>
      <c r="BM56" s="79"/>
      <c r="BN56" s="79"/>
      <c r="BO56" s="79"/>
      <c r="BP56" s="87"/>
      <c r="BQ56" s="87"/>
      <c r="BR56" s="87"/>
      <c r="BS56" s="87"/>
      <c r="BT56" s="139"/>
      <c r="BU56" s="145">
        <f t="shared" si="107"/>
        <v>0</v>
      </c>
      <c r="BV56" s="145"/>
      <c r="BW56" s="145"/>
      <c r="BX56" s="145"/>
      <c r="BY56" s="145"/>
      <c r="BZ56" s="145"/>
      <c r="CA56" s="145"/>
      <c r="CB56" s="121"/>
      <c r="CC56" s="121"/>
      <c r="CD56" s="121"/>
      <c r="CE56" s="121"/>
      <c r="CF56" s="139">
        <v>216</v>
      </c>
      <c r="CG56" s="79">
        <f t="shared" si="108"/>
        <v>0</v>
      </c>
      <c r="CH56" s="79"/>
      <c r="CI56" s="79"/>
      <c r="CJ56" s="79"/>
      <c r="CK56" s="79"/>
      <c r="CL56" s="79"/>
      <c r="CM56" s="79"/>
      <c r="CN56" s="88"/>
      <c r="CO56" s="89"/>
      <c r="CP56" s="82">
        <v>216</v>
      </c>
      <c r="CQ56" s="89"/>
      <c r="CR56" s="72">
        <f t="shared" si="18"/>
        <v>216</v>
      </c>
      <c r="CS56" s="72" t="b">
        <f t="shared" si="5"/>
        <v>1</v>
      </c>
      <c r="CT56" s="161"/>
      <c r="CU56" s="161"/>
      <c r="CV56" s="161"/>
      <c r="CW56" s="161"/>
      <c r="CX56" s="162"/>
      <c r="CY56" s="163"/>
      <c r="CZ56" s="126"/>
      <c r="DA56" s="126"/>
      <c r="DB56" s="126"/>
      <c r="DC56" s="126"/>
      <c r="DD56" s="126"/>
      <c r="DE56" s="126"/>
      <c r="DF56" s="126"/>
      <c r="DG56" s="126"/>
      <c r="DH56" s="126"/>
      <c r="DI56" s="126"/>
      <c r="DJ56" s="126"/>
      <c r="DK56" s="126"/>
      <c r="DL56" s="126"/>
      <c r="DM56" s="126"/>
      <c r="DN56" s="126"/>
      <c r="DO56" s="126"/>
      <c r="DP56" s="126"/>
      <c r="DQ56" s="126"/>
      <c r="DR56" s="126"/>
      <c r="DS56" s="126"/>
      <c r="DT56" s="126"/>
      <c r="DU56" s="126"/>
      <c r="DV56" s="126"/>
      <c r="DW56" s="126"/>
      <c r="DX56" s="126"/>
      <c r="DY56" s="126"/>
      <c r="DZ56" s="126"/>
      <c r="EA56" s="126"/>
      <c r="EB56" s="126"/>
      <c r="EC56" s="126"/>
      <c r="ED56" s="126"/>
      <c r="EE56" s="126"/>
      <c r="EF56" s="126"/>
      <c r="EG56" s="126"/>
      <c r="EH56" s="126"/>
      <c r="EI56" s="126"/>
      <c r="EJ56" s="126"/>
      <c r="EK56" s="126"/>
      <c r="EL56" s="126"/>
      <c r="EM56" s="126"/>
      <c r="EN56" s="126"/>
      <c r="EO56" s="126"/>
      <c r="EP56" s="126"/>
    </row>
    <row r="57" spans="1:146" s="22" customFormat="1" x14ac:dyDescent="0.25">
      <c r="A57" s="71" t="s">
        <v>149</v>
      </c>
      <c r="B57" s="138" t="s">
        <v>263</v>
      </c>
      <c r="C57" s="184" t="str">
        <f t="shared" si="97"/>
        <v>, , , , , Э</v>
      </c>
      <c r="D57" s="183"/>
      <c r="E57" s="184"/>
      <c r="F57" s="184"/>
      <c r="G57" s="184"/>
      <c r="H57" s="184"/>
      <c r="I57" s="185" t="s">
        <v>127</v>
      </c>
      <c r="J57" s="66">
        <f t="shared" si="0"/>
        <v>12</v>
      </c>
      <c r="K57" s="120">
        <v>12</v>
      </c>
      <c r="L57" s="120">
        <v>0</v>
      </c>
      <c r="M57" s="140">
        <f t="shared" si="98"/>
        <v>6</v>
      </c>
      <c r="N57" s="140">
        <f t="shared" si="98"/>
        <v>0</v>
      </c>
      <c r="O57" s="140">
        <f t="shared" si="98"/>
        <v>0</v>
      </c>
      <c r="P57" s="140">
        <f t="shared" si="98"/>
        <v>0</v>
      </c>
      <c r="Q57" s="140">
        <f t="shared" si="98"/>
        <v>0</v>
      </c>
      <c r="R57" s="140">
        <f t="shared" si="98"/>
        <v>0</v>
      </c>
      <c r="S57" s="140">
        <f t="shared" si="98"/>
        <v>6</v>
      </c>
      <c r="T57" s="140">
        <f t="shared" si="98"/>
        <v>0</v>
      </c>
      <c r="U57" s="140">
        <f t="shared" si="98"/>
        <v>0</v>
      </c>
      <c r="V57" s="140">
        <f t="shared" si="98"/>
        <v>0</v>
      </c>
      <c r="W57" s="140">
        <f t="shared" si="98"/>
        <v>6</v>
      </c>
      <c r="X57" s="139">
        <v>0</v>
      </c>
      <c r="Y57" s="59">
        <f t="shared" si="99"/>
        <v>0</v>
      </c>
      <c r="Z57" s="68"/>
      <c r="AA57" s="68">
        <f>Y57-Z57-AB57-AC57-AD57-AE57</f>
        <v>0</v>
      </c>
      <c r="AB57" s="68"/>
      <c r="AC57" s="68"/>
      <c r="AD57" s="68"/>
      <c r="AE57" s="68"/>
      <c r="AF57" s="83"/>
      <c r="AG57" s="83"/>
      <c r="AH57" s="83"/>
      <c r="AI57" s="83"/>
      <c r="AJ57" s="139">
        <v>0</v>
      </c>
      <c r="AK57" s="59">
        <f t="shared" si="100"/>
        <v>0</v>
      </c>
      <c r="AL57" s="68"/>
      <c r="AM57" s="68">
        <f>AK57-AL57-AN57-AO57-AP57-AQ57</f>
        <v>0</v>
      </c>
      <c r="AN57" s="68"/>
      <c r="AO57" s="68"/>
      <c r="AP57" s="68"/>
      <c r="AQ57" s="68"/>
      <c r="AR57" s="83"/>
      <c r="AS57" s="83"/>
      <c r="AT57" s="83"/>
      <c r="AU57" s="83"/>
      <c r="AV57" s="139">
        <v>0</v>
      </c>
      <c r="AW57" s="59">
        <f t="shared" si="101"/>
        <v>0</v>
      </c>
      <c r="AX57" s="68"/>
      <c r="AY57" s="68"/>
      <c r="AZ57" s="68"/>
      <c r="BA57" s="68"/>
      <c r="BB57" s="68"/>
      <c r="BC57" s="68"/>
      <c r="BD57" s="83"/>
      <c r="BE57" s="83"/>
      <c r="BF57" s="83"/>
      <c r="BG57" s="83"/>
      <c r="BH57" s="84"/>
      <c r="BI57" s="69">
        <f t="shared" si="102"/>
        <v>0</v>
      </c>
      <c r="BJ57" s="68"/>
      <c r="BK57" s="68"/>
      <c r="BL57" s="68"/>
      <c r="BM57" s="68"/>
      <c r="BN57" s="68"/>
      <c r="BO57" s="68"/>
      <c r="BP57" s="83"/>
      <c r="BQ57" s="83"/>
      <c r="BR57" s="83"/>
      <c r="BS57" s="83"/>
      <c r="BT57" s="84"/>
      <c r="BU57" s="69">
        <f t="shared" si="107"/>
        <v>0</v>
      </c>
      <c r="BV57" s="68"/>
      <c r="BW57" s="68"/>
      <c r="BX57" s="68"/>
      <c r="BY57" s="68"/>
      <c r="BZ57" s="68"/>
      <c r="CA57" s="68"/>
      <c r="CB57" s="83"/>
      <c r="CC57" s="83"/>
      <c r="CD57" s="83"/>
      <c r="CE57" s="83"/>
      <c r="CF57" s="139">
        <v>12</v>
      </c>
      <c r="CG57" s="69">
        <f t="shared" si="108"/>
        <v>6</v>
      </c>
      <c r="CH57" s="68"/>
      <c r="CI57" s="68"/>
      <c r="CJ57" s="68"/>
      <c r="CK57" s="68"/>
      <c r="CL57" s="68"/>
      <c r="CM57" s="68">
        <v>6</v>
      </c>
      <c r="CN57" s="85"/>
      <c r="CO57" s="86"/>
      <c r="CP57" s="86"/>
      <c r="CQ57" s="230">
        <v>6</v>
      </c>
      <c r="CR57" s="72">
        <f t="shared" si="18"/>
        <v>12</v>
      </c>
      <c r="CS57" s="72" t="b">
        <f t="shared" si="5"/>
        <v>1</v>
      </c>
      <c r="CT57" s="161"/>
      <c r="CU57" s="161"/>
      <c r="CV57" s="161"/>
      <c r="CW57" s="161"/>
      <c r="CX57" s="162"/>
      <c r="CY57" s="163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</row>
    <row r="58" spans="1:146" s="25" customFormat="1" ht="40.5" customHeight="1" x14ac:dyDescent="0.25">
      <c r="A58" s="447" t="s">
        <v>147</v>
      </c>
      <c r="B58" s="449" t="s">
        <v>209</v>
      </c>
      <c r="C58" s="218"/>
      <c r="D58" s="217"/>
      <c r="E58" s="218"/>
      <c r="F58" s="218"/>
      <c r="G58" s="218"/>
      <c r="H58" s="218"/>
      <c r="I58" s="219"/>
      <c r="J58" s="76">
        <f>SUM(J60:J63)</f>
        <v>440</v>
      </c>
      <c r="K58" s="76">
        <f t="shared" ref="K58:BV58" si="109">SUM(K60:K63)</f>
        <v>216</v>
      </c>
      <c r="L58" s="76">
        <f t="shared" si="109"/>
        <v>224</v>
      </c>
      <c r="M58" s="234">
        <f t="shared" si="109"/>
        <v>140</v>
      </c>
      <c r="N58" s="234">
        <f t="shared" si="109"/>
        <v>0</v>
      </c>
      <c r="O58" s="234">
        <f t="shared" si="109"/>
        <v>64</v>
      </c>
      <c r="P58" s="234">
        <f t="shared" si="109"/>
        <v>70</v>
      </c>
      <c r="Q58" s="234">
        <f t="shared" si="109"/>
        <v>0</v>
      </c>
      <c r="R58" s="234">
        <f t="shared" si="109"/>
        <v>0</v>
      </c>
      <c r="S58" s="234">
        <f t="shared" si="109"/>
        <v>6</v>
      </c>
      <c r="T58" s="234">
        <f t="shared" si="109"/>
        <v>6</v>
      </c>
      <c r="U58" s="234">
        <f t="shared" si="109"/>
        <v>0</v>
      </c>
      <c r="V58" s="234">
        <f t="shared" si="109"/>
        <v>288</v>
      </c>
      <c r="W58" s="234">
        <f t="shared" si="109"/>
        <v>6</v>
      </c>
      <c r="X58" s="76">
        <f t="shared" si="109"/>
        <v>0</v>
      </c>
      <c r="Y58" s="76">
        <f t="shared" si="109"/>
        <v>0</v>
      </c>
      <c r="Z58" s="76">
        <f t="shared" si="109"/>
        <v>0</v>
      </c>
      <c r="AA58" s="76">
        <f t="shared" si="109"/>
        <v>0</v>
      </c>
      <c r="AB58" s="76">
        <f t="shared" si="109"/>
        <v>0</v>
      </c>
      <c r="AC58" s="76">
        <f t="shared" si="109"/>
        <v>0</v>
      </c>
      <c r="AD58" s="76">
        <f t="shared" si="109"/>
        <v>0</v>
      </c>
      <c r="AE58" s="76">
        <f t="shared" si="109"/>
        <v>0</v>
      </c>
      <c r="AF58" s="76">
        <f t="shared" si="109"/>
        <v>0</v>
      </c>
      <c r="AG58" s="76">
        <f t="shared" si="109"/>
        <v>0</v>
      </c>
      <c r="AH58" s="76">
        <f t="shared" si="109"/>
        <v>0</v>
      </c>
      <c r="AI58" s="76">
        <f t="shared" si="109"/>
        <v>0</v>
      </c>
      <c r="AJ58" s="234">
        <f t="shared" si="109"/>
        <v>154</v>
      </c>
      <c r="AK58" s="76">
        <f t="shared" si="109"/>
        <v>80</v>
      </c>
      <c r="AL58" s="76">
        <f t="shared" si="109"/>
        <v>0</v>
      </c>
      <c r="AM58" s="76">
        <f t="shared" si="109"/>
        <v>48</v>
      </c>
      <c r="AN58" s="76">
        <f t="shared" si="109"/>
        <v>32</v>
      </c>
      <c r="AO58" s="76">
        <f t="shared" si="109"/>
        <v>0</v>
      </c>
      <c r="AP58" s="76">
        <f t="shared" si="109"/>
        <v>0</v>
      </c>
      <c r="AQ58" s="76">
        <f t="shared" si="109"/>
        <v>0</v>
      </c>
      <c r="AR58" s="76">
        <f t="shared" si="109"/>
        <v>2</v>
      </c>
      <c r="AS58" s="76">
        <f t="shared" si="109"/>
        <v>0</v>
      </c>
      <c r="AT58" s="76">
        <f t="shared" si="109"/>
        <v>72</v>
      </c>
      <c r="AU58" s="76">
        <f t="shared" si="109"/>
        <v>0</v>
      </c>
      <c r="AV58" s="76">
        <f t="shared" si="109"/>
        <v>286</v>
      </c>
      <c r="AW58" s="76">
        <f t="shared" si="109"/>
        <v>60</v>
      </c>
      <c r="AX58" s="76">
        <f t="shared" si="109"/>
        <v>0</v>
      </c>
      <c r="AY58" s="76">
        <f t="shared" si="109"/>
        <v>16</v>
      </c>
      <c r="AZ58" s="76">
        <f t="shared" si="109"/>
        <v>38</v>
      </c>
      <c r="BA58" s="76">
        <f t="shared" si="109"/>
        <v>0</v>
      </c>
      <c r="BB58" s="76">
        <f t="shared" si="109"/>
        <v>0</v>
      </c>
      <c r="BC58" s="76">
        <f t="shared" si="109"/>
        <v>6</v>
      </c>
      <c r="BD58" s="76">
        <f t="shared" si="109"/>
        <v>4</v>
      </c>
      <c r="BE58" s="76">
        <f t="shared" si="109"/>
        <v>0</v>
      </c>
      <c r="BF58" s="76">
        <f t="shared" si="109"/>
        <v>216</v>
      </c>
      <c r="BG58" s="76">
        <f t="shared" si="109"/>
        <v>6</v>
      </c>
      <c r="BH58" s="76">
        <f t="shared" si="109"/>
        <v>0</v>
      </c>
      <c r="BI58" s="76">
        <f t="shared" si="109"/>
        <v>0</v>
      </c>
      <c r="BJ58" s="76">
        <f t="shared" si="109"/>
        <v>0</v>
      </c>
      <c r="BK58" s="76">
        <f t="shared" si="109"/>
        <v>0</v>
      </c>
      <c r="BL58" s="76">
        <f t="shared" si="109"/>
        <v>0</v>
      </c>
      <c r="BM58" s="76">
        <f t="shared" si="109"/>
        <v>0</v>
      </c>
      <c r="BN58" s="76">
        <f t="shared" si="109"/>
        <v>0</v>
      </c>
      <c r="BO58" s="76">
        <f t="shared" si="109"/>
        <v>0</v>
      </c>
      <c r="BP58" s="76">
        <f t="shared" si="109"/>
        <v>0</v>
      </c>
      <c r="BQ58" s="76">
        <f t="shared" si="109"/>
        <v>0</v>
      </c>
      <c r="BR58" s="76">
        <f t="shared" si="109"/>
        <v>0</v>
      </c>
      <c r="BS58" s="76">
        <f t="shared" si="109"/>
        <v>0</v>
      </c>
      <c r="BT58" s="76">
        <f t="shared" si="109"/>
        <v>0</v>
      </c>
      <c r="BU58" s="76">
        <f t="shared" si="109"/>
        <v>0</v>
      </c>
      <c r="BV58" s="76">
        <f t="shared" si="109"/>
        <v>0</v>
      </c>
      <c r="BW58" s="76">
        <f t="shared" ref="BW58:CG58" si="110">SUM(BW60:BW63)</f>
        <v>0</v>
      </c>
      <c r="BX58" s="76">
        <f t="shared" si="110"/>
        <v>0</v>
      </c>
      <c r="BY58" s="76">
        <f t="shared" si="110"/>
        <v>0</v>
      </c>
      <c r="BZ58" s="76">
        <f t="shared" si="110"/>
        <v>0</v>
      </c>
      <c r="CA58" s="76">
        <f t="shared" si="110"/>
        <v>0</v>
      </c>
      <c r="CB58" s="76">
        <f t="shared" si="110"/>
        <v>0</v>
      </c>
      <c r="CC58" s="76">
        <f t="shared" si="110"/>
        <v>0</v>
      </c>
      <c r="CD58" s="76">
        <f t="shared" si="110"/>
        <v>0</v>
      </c>
      <c r="CE58" s="76">
        <f t="shared" si="110"/>
        <v>0</v>
      </c>
      <c r="CF58" s="76">
        <f t="shared" si="110"/>
        <v>0</v>
      </c>
      <c r="CG58" s="76">
        <f t="shared" si="110"/>
        <v>0</v>
      </c>
      <c r="CH58" s="76"/>
      <c r="CI58" s="76"/>
      <c r="CJ58" s="76"/>
      <c r="CK58" s="76"/>
      <c r="CL58" s="76"/>
      <c r="CM58" s="76"/>
      <c r="CN58" s="77">
        <f t="shared" ref="CN58:CQ58" si="111">SUM(CN60:CN63)</f>
        <v>0</v>
      </c>
      <c r="CO58" s="76">
        <f t="shared" si="111"/>
        <v>0</v>
      </c>
      <c r="CP58" s="76"/>
      <c r="CQ58" s="76">
        <f t="shared" si="111"/>
        <v>0</v>
      </c>
      <c r="CR58" s="72">
        <f t="shared" si="18"/>
        <v>440</v>
      </c>
      <c r="CS58" s="72" t="b">
        <f t="shared" si="5"/>
        <v>1</v>
      </c>
      <c r="CT58" s="161"/>
      <c r="CU58" s="161"/>
      <c r="CV58" s="161"/>
      <c r="CW58" s="161"/>
      <c r="CX58" s="162"/>
      <c r="CY58" s="163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</row>
    <row r="59" spans="1:146" s="25" customFormat="1" ht="15.75" customHeight="1" x14ac:dyDescent="0.25">
      <c r="A59" s="448"/>
      <c r="B59" s="450"/>
      <c r="C59" s="218"/>
      <c r="D59" s="217"/>
      <c r="E59" s="218"/>
      <c r="F59" s="218"/>
      <c r="G59" s="218"/>
      <c r="H59" s="218"/>
      <c r="I59" s="219"/>
      <c r="J59" s="76">
        <f>J58-J61-J62</f>
        <v>152</v>
      </c>
      <c r="K59" s="76">
        <f t="shared" ref="K59:BV59" si="112">K58-K61-K62</f>
        <v>0</v>
      </c>
      <c r="L59" s="76">
        <f t="shared" si="112"/>
        <v>152</v>
      </c>
      <c r="M59" s="234">
        <f t="shared" si="112"/>
        <v>140</v>
      </c>
      <c r="N59" s="234">
        <f t="shared" si="112"/>
        <v>0</v>
      </c>
      <c r="O59" s="234">
        <f t="shared" si="112"/>
        <v>64</v>
      </c>
      <c r="P59" s="234">
        <f t="shared" si="112"/>
        <v>70</v>
      </c>
      <c r="Q59" s="234">
        <f t="shared" si="112"/>
        <v>0</v>
      </c>
      <c r="R59" s="234">
        <f t="shared" si="112"/>
        <v>0</v>
      </c>
      <c r="S59" s="234">
        <f t="shared" si="112"/>
        <v>6</v>
      </c>
      <c r="T59" s="234">
        <f t="shared" si="112"/>
        <v>6</v>
      </c>
      <c r="U59" s="234">
        <f t="shared" si="112"/>
        <v>0</v>
      </c>
      <c r="V59" s="234">
        <f t="shared" si="112"/>
        <v>0</v>
      </c>
      <c r="W59" s="234">
        <f t="shared" si="112"/>
        <v>6</v>
      </c>
      <c r="X59" s="76">
        <f t="shared" si="112"/>
        <v>0</v>
      </c>
      <c r="Y59" s="76">
        <f t="shared" si="112"/>
        <v>0</v>
      </c>
      <c r="Z59" s="76">
        <f t="shared" si="112"/>
        <v>0</v>
      </c>
      <c r="AA59" s="76">
        <f t="shared" si="112"/>
        <v>0</v>
      </c>
      <c r="AB59" s="76">
        <f t="shared" si="112"/>
        <v>0</v>
      </c>
      <c r="AC59" s="76">
        <f t="shared" si="112"/>
        <v>0</v>
      </c>
      <c r="AD59" s="76">
        <f t="shared" si="112"/>
        <v>0</v>
      </c>
      <c r="AE59" s="76">
        <f t="shared" si="112"/>
        <v>0</v>
      </c>
      <c r="AF59" s="76">
        <f t="shared" si="112"/>
        <v>0</v>
      </c>
      <c r="AG59" s="76">
        <f t="shared" si="112"/>
        <v>0</v>
      </c>
      <c r="AH59" s="76">
        <f t="shared" si="112"/>
        <v>0</v>
      </c>
      <c r="AI59" s="76">
        <f t="shared" si="112"/>
        <v>0</v>
      </c>
      <c r="AJ59" s="76">
        <f t="shared" si="112"/>
        <v>82</v>
      </c>
      <c r="AK59" s="76">
        <f t="shared" si="112"/>
        <v>80</v>
      </c>
      <c r="AL59" s="76">
        <f t="shared" si="112"/>
        <v>0</v>
      </c>
      <c r="AM59" s="76">
        <f t="shared" si="112"/>
        <v>48</v>
      </c>
      <c r="AN59" s="76">
        <f t="shared" si="112"/>
        <v>32</v>
      </c>
      <c r="AO59" s="76">
        <f t="shared" si="112"/>
        <v>0</v>
      </c>
      <c r="AP59" s="76">
        <f t="shared" si="112"/>
        <v>0</v>
      </c>
      <c r="AQ59" s="76">
        <f t="shared" si="112"/>
        <v>0</v>
      </c>
      <c r="AR59" s="76">
        <f t="shared" si="112"/>
        <v>2</v>
      </c>
      <c r="AS59" s="76">
        <f t="shared" si="112"/>
        <v>0</v>
      </c>
      <c r="AT59" s="76">
        <f t="shared" si="112"/>
        <v>0</v>
      </c>
      <c r="AU59" s="76">
        <f t="shared" si="112"/>
        <v>0</v>
      </c>
      <c r="AV59" s="76">
        <f t="shared" si="112"/>
        <v>70</v>
      </c>
      <c r="AW59" s="76">
        <f t="shared" si="112"/>
        <v>60</v>
      </c>
      <c r="AX59" s="76">
        <f t="shared" si="112"/>
        <v>0</v>
      </c>
      <c r="AY59" s="76">
        <f t="shared" si="112"/>
        <v>16</v>
      </c>
      <c r="AZ59" s="76">
        <f t="shared" si="112"/>
        <v>38</v>
      </c>
      <c r="BA59" s="76">
        <f t="shared" si="112"/>
        <v>0</v>
      </c>
      <c r="BB59" s="76">
        <f t="shared" si="112"/>
        <v>0</v>
      </c>
      <c r="BC59" s="76">
        <f t="shared" si="112"/>
        <v>6</v>
      </c>
      <c r="BD59" s="76">
        <f t="shared" si="112"/>
        <v>4</v>
      </c>
      <c r="BE59" s="76">
        <f t="shared" si="112"/>
        <v>0</v>
      </c>
      <c r="BF59" s="76">
        <f t="shared" si="112"/>
        <v>0</v>
      </c>
      <c r="BG59" s="76">
        <f t="shared" si="112"/>
        <v>6</v>
      </c>
      <c r="BH59" s="76">
        <f t="shared" si="112"/>
        <v>0</v>
      </c>
      <c r="BI59" s="76">
        <f t="shared" si="112"/>
        <v>0</v>
      </c>
      <c r="BJ59" s="76">
        <f t="shared" si="112"/>
        <v>0</v>
      </c>
      <c r="BK59" s="76">
        <f t="shared" si="112"/>
        <v>0</v>
      </c>
      <c r="BL59" s="76">
        <f t="shared" si="112"/>
        <v>0</v>
      </c>
      <c r="BM59" s="76">
        <f t="shared" si="112"/>
        <v>0</v>
      </c>
      <c r="BN59" s="76">
        <f t="shared" si="112"/>
        <v>0</v>
      </c>
      <c r="BO59" s="76">
        <f t="shared" si="112"/>
        <v>0</v>
      </c>
      <c r="BP59" s="76">
        <f t="shared" si="112"/>
        <v>0</v>
      </c>
      <c r="BQ59" s="76">
        <f t="shared" si="112"/>
        <v>0</v>
      </c>
      <c r="BR59" s="76">
        <f t="shared" si="112"/>
        <v>0</v>
      </c>
      <c r="BS59" s="76">
        <f t="shared" si="112"/>
        <v>0</v>
      </c>
      <c r="BT59" s="76">
        <f t="shared" si="112"/>
        <v>0</v>
      </c>
      <c r="BU59" s="76">
        <f t="shared" si="112"/>
        <v>0</v>
      </c>
      <c r="BV59" s="76">
        <f t="shared" si="112"/>
        <v>0</v>
      </c>
      <c r="BW59" s="76">
        <f t="shared" ref="BW59:CG59" si="113">BW58-BW61-BW62</f>
        <v>0</v>
      </c>
      <c r="BX59" s="76">
        <f t="shared" si="113"/>
        <v>0</v>
      </c>
      <c r="BY59" s="76">
        <f t="shared" si="113"/>
        <v>0</v>
      </c>
      <c r="BZ59" s="76">
        <f t="shared" si="113"/>
        <v>0</v>
      </c>
      <c r="CA59" s="76">
        <f t="shared" si="113"/>
        <v>0</v>
      </c>
      <c r="CB59" s="76">
        <f t="shared" si="113"/>
        <v>0</v>
      </c>
      <c r="CC59" s="76">
        <f t="shared" si="113"/>
        <v>0</v>
      </c>
      <c r="CD59" s="76">
        <f t="shared" si="113"/>
        <v>0</v>
      </c>
      <c r="CE59" s="76">
        <f t="shared" si="113"/>
        <v>0</v>
      </c>
      <c r="CF59" s="76">
        <f t="shared" si="113"/>
        <v>0</v>
      </c>
      <c r="CG59" s="76">
        <f t="shared" si="113"/>
        <v>0</v>
      </c>
      <c r="CH59" s="76"/>
      <c r="CI59" s="76"/>
      <c r="CJ59" s="76"/>
      <c r="CK59" s="76"/>
      <c r="CL59" s="76"/>
      <c r="CM59" s="76"/>
      <c r="CN59" s="77">
        <f t="shared" ref="CN59:CQ59" si="114">CN58-CN61-CN62</f>
        <v>0</v>
      </c>
      <c r="CO59" s="76">
        <f t="shared" si="114"/>
        <v>0</v>
      </c>
      <c r="CP59" s="76"/>
      <c r="CQ59" s="76">
        <f t="shared" si="114"/>
        <v>0</v>
      </c>
      <c r="CR59" s="72">
        <f t="shared" si="18"/>
        <v>152</v>
      </c>
      <c r="CS59" s="72" t="b">
        <f t="shared" si="5"/>
        <v>1</v>
      </c>
      <c r="CT59" s="161"/>
      <c r="CU59" s="161"/>
      <c r="CV59" s="161"/>
      <c r="CW59" s="161"/>
      <c r="CX59" s="162"/>
      <c r="CY59" s="163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</row>
    <row r="60" spans="1:146" s="22" customFormat="1" ht="30" x14ac:dyDescent="0.25">
      <c r="A60" s="127" t="s">
        <v>148</v>
      </c>
      <c r="B60" s="65" t="s">
        <v>216</v>
      </c>
      <c r="C60" s="184" t="str">
        <f t="shared" ref="C60:C63" si="115">_xlfn.CONCAT(D60,", ",E60,", ",F60,", ",G60,",",H60," , ",I60)</f>
        <v xml:space="preserve">, ДФК, ДЗ, , , </v>
      </c>
      <c r="D60" s="220"/>
      <c r="E60" s="221" t="s">
        <v>309</v>
      </c>
      <c r="F60" s="191" t="s">
        <v>126</v>
      </c>
      <c r="G60" s="190"/>
      <c r="H60" s="190"/>
      <c r="I60" s="193"/>
      <c r="J60" s="66">
        <f t="shared" si="0"/>
        <v>140</v>
      </c>
      <c r="K60" s="32">
        <v>0</v>
      </c>
      <c r="L60" s="32">
        <v>140</v>
      </c>
      <c r="M60" s="140">
        <f t="shared" ref="M60:W63" si="116">Y60+AK60+AW60+BI60+BU60+CG60</f>
        <v>134</v>
      </c>
      <c r="N60" s="140">
        <f t="shared" si="116"/>
        <v>0</v>
      </c>
      <c r="O60" s="140">
        <f t="shared" si="116"/>
        <v>64</v>
      </c>
      <c r="P60" s="140">
        <f t="shared" si="116"/>
        <v>70</v>
      </c>
      <c r="Q60" s="140">
        <f t="shared" si="116"/>
        <v>0</v>
      </c>
      <c r="R60" s="140">
        <f t="shared" si="116"/>
        <v>0</v>
      </c>
      <c r="S60" s="140">
        <f t="shared" si="116"/>
        <v>0</v>
      </c>
      <c r="T60" s="140">
        <f t="shared" si="116"/>
        <v>6</v>
      </c>
      <c r="U60" s="140">
        <f t="shared" si="116"/>
        <v>0</v>
      </c>
      <c r="V60" s="140">
        <f t="shared" si="116"/>
        <v>0</v>
      </c>
      <c r="W60" s="140">
        <f t="shared" si="116"/>
        <v>0</v>
      </c>
      <c r="X60" s="139">
        <v>0</v>
      </c>
      <c r="Y60" s="59">
        <f t="shared" ref="Y60:Y63" si="117">X60-AI60-AG60-AF60</f>
        <v>0</v>
      </c>
      <c r="Z60" s="68"/>
      <c r="AA60" s="68">
        <f>Y60-Z60-AB60-AC60-AD60-AE60</f>
        <v>0</v>
      </c>
      <c r="AB60" s="68"/>
      <c r="AC60" s="68"/>
      <c r="AD60" s="68"/>
      <c r="AE60" s="68"/>
      <c r="AF60" s="83"/>
      <c r="AG60" s="83"/>
      <c r="AH60" s="83"/>
      <c r="AI60" s="83"/>
      <c r="AJ60" s="139">
        <v>82</v>
      </c>
      <c r="AK60" s="140">
        <f t="shared" ref="AK60" si="118">AJ60-AU60-AS60-AR60</f>
        <v>80</v>
      </c>
      <c r="AL60" s="141"/>
      <c r="AM60" s="141">
        <f>AK60-AL60-AN60-AO60-AP60-AQ60</f>
        <v>48</v>
      </c>
      <c r="AN60" s="141">
        <v>32</v>
      </c>
      <c r="AO60" s="141"/>
      <c r="AP60" s="141"/>
      <c r="AQ60" s="141"/>
      <c r="AR60" s="142">
        <v>2</v>
      </c>
      <c r="AS60" s="142"/>
      <c r="AT60" s="142"/>
      <c r="AU60" s="142"/>
      <c r="AV60" s="139">
        <v>58</v>
      </c>
      <c r="AW60" s="140">
        <f t="shared" ref="AW60:AW63" si="119">AV60-BG60-BE60-BD60</f>
        <v>54</v>
      </c>
      <c r="AX60" s="68"/>
      <c r="AY60" s="68">
        <f>AW60-AX60-AZ60-BA60-BB60-BC60</f>
        <v>16</v>
      </c>
      <c r="AZ60" s="68">
        <v>38</v>
      </c>
      <c r="BA60" s="68"/>
      <c r="BB60" s="68"/>
      <c r="BC60" s="68"/>
      <c r="BD60" s="142">
        <v>4</v>
      </c>
      <c r="BE60" s="83"/>
      <c r="BF60" s="142"/>
      <c r="BG60" s="142"/>
      <c r="BH60" s="139">
        <v>0</v>
      </c>
      <c r="BI60" s="235">
        <f>BH60-BS60-BQ60-BP60-BR60</f>
        <v>0</v>
      </c>
      <c r="BJ60" s="141"/>
      <c r="BK60" s="141">
        <f>BI60-BJ60-BL60-BM60-BN60-BO60</f>
        <v>0</v>
      </c>
      <c r="BL60" s="141"/>
      <c r="BM60" s="141"/>
      <c r="BN60" s="141"/>
      <c r="BO60" s="141"/>
      <c r="BP60" s="142"/>
      <c r="BQ60" s="142"/>
      <c r="BR60" s="142"/>
      <c r="BS60" s="142"/>
      <c r="BT60" s="139">
        <v>0</v>
      </c>
      <c r="BU60" s="69">
        <f t="shared" ref="BU60:BU63" si="120">BT60-CE60-CC60-CB60-CD60</f>
        <v>0</v>
      </c>
      <c r="BV60" s="68"/>
      <c r="BW60" s="68">
        <f>BU60-BV60-BX60-BY60-BZ60-CA60</f>
        <v>0</v>
      </c>
      <c r="BX60" s="68"/>
      <c r="BY60" s="68"/>
      <c r="BZ60" s="68"/>
      <c r="CA60" s="68"/>
      <c r="CB60" s="83"/>
      <c r="CC60" s="83"/>
      <c r="CD60" s="83"/>
      <c r="CE60" s="83"/>
      <c r="CF60" s="139">
        <v>0</v>
      </c>
      <c r="CG60" s="69">
        <f t="shared" ref="CG60:CG63" si="121">CF60-CQ60-CO60-CN60-CP60</f>
        <v>0</v>
      </c>
      <c r="CH60" s="68"/>
      <c r="CI60" s="68">
        <f>CG60-CH60-CJ60-CK60-CL60-CM60</f>
        <v>0</v>
      </c>
      <c r="CJ60" s="68"/>
      <c r="CK60" s="68"/>
      <c r="CL60" s="68"/>
      <c r="CM60" s="68"/>
      <c r="CN60" s="85"/>
      <c r="CO60" s="86"/>
      <c r="CP60" s="86"/>
      <c r="CQ60" s="86"/>
      <c r="CR60" s="72">
        <f>X60+AJ60+AV60+BH60+BT60+CF60</f>
        <v>140</v>
      </c>
      <c r="CS60" s="72" t="b">
        <f t="shared" si="5"/>
        <v>1</v>
      </c>
      <c r="CT60" s="161"/>
      <c r="CU60" s="161"/>
      <c r="CV60" s="161"/>
      <c r="CW60" s="161"/>
      <c r="CX60" s="162"/>
      <c r="CY60" s="163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</row>
    <row r="61" spans="1:146" s="26" customFormat="1" ht="45" x14ac:dyDescent="0.25">
      <c r="A61" s="121" t="s">
        <v>172</v>
      </c>
      <c r="B61" s="137" t="s">
        <v>306</v>
      </c>
      <c r="C61" s="184" t="str">
        <f t="shared" si="115"/>
        <v xml:space="preserve">, З, З, , , </v>
      </c>
      <c r="D61" s="222"/>
      <c r="E61" s="223" t="s">
        <v>130</v>
      </c>
      <c r="F61" s="223" t="s">
        <v>130</v>
      </c>
      <c r="G61" s="224"/>
      <c r="H61" s="224"/>
      <c r="I61" s="225"/>
      <c r="J61" s="66">
        <f t="shared" si="0"/>
        <v>144</v>
      </c>
      <c r="K61" s="121">
        <v>72</v>
      </c>
      <c r="L61" s="121">
        <v>72</v>
      </c>
      <c r="M61" s="145">
        <f t="shared" si="116"/>
        <v>0</v>
      </c>
      <c r="N61" s="145">
        <f t="shared" si="116"/>
        <v>0</v>
      </c>
      <c r="O61" s="145">
        <f t="shared" si="116"/>
        <v>0</v>
      </c>
      <c r="P61" s="145">
        <f t="shared" si="116"/>
        <v>0</v>
      </c>
      <c r="Q61" s="145">
        <f t="shared" si="116"/>
        <v>0</v>
      </c>
      <c r="R61" s="145">
        <f t="shared" si="116"/>
        <v>0</v>
      </c>
      <c r="S61" s="145">
        <f t="shared" si="116"/>
        <v>0</v>
      </c>
      <c r="T61" s="145">
        <f t="shared" si="116"/>
        <v>0</v>
      </c>
      <c r="U61" s="145">
        <f t="shared" si="116"/>
        <v>0</v>
      </c>
      <c r="V61" s="145">
        <f t="shared" si="116"/>
        <v>144</v>
      </c>
      <c r="W61" s="145">
        <f t="shared" si="116"/>
        <v>0</v>
      </c>
      <c r="X61" s="139">
        <v>0</v>
      </c>
      <c r="Y61" s="79">
        <f t="shared" si="117"/>
        <v>0</v>
      </c>
      <c r="Z61" s="79"/>
      <c r="AA61" s="79"/>
      <c r="AB61" s="79"/>
      <c r="AC61" s="79"/>
      <c r="AD61" s="79"/>
      <c r="AE61" s="79"/>
      <c r="AF61" s="87"/>
      <c r="AG61" s="87"/>
      <c r="AH61" s="87"/>
      <c r="AI61" s="87"/>
      <c r="AJ61" s="139">
        <v>72</v>
      </c>
      <c r="AK61" s="79">
        <f>AJ61-AU61-AS61-AR61-AT61</f>
        <v>0</v>
      </c>
      <c r="AL61" s="145"/>
      <c r="AM61" s="145"/>
      <c r="AN61" s="145"/>
      <c r="AO61" s="145"/>
      <c r="AP61" s="145"/>
      <c r="AQ61" s="145"/>
      <c r="AR61" s="121"/>
      <c r="AS61" s="121"/>
      <c r="AT61" s="121">
        <v>72</v>
      </c>
      <c r="AU61" s="121"/>
      <c r="AV61" s="139">
        <v>72</v>
      </c>
      <c r="AW61" s="79">
        <f t="shared" ref="AW61:AW62" si="122">AV61-BG61-BE61-BD61-BF61</f>
        <v>0</v>
      </c>
      <c r="AX61" s="79"/>
      <c r="AY61" s="79"/>
      <c r="AZ61" s="79"/>
      <c r="BA61" s="79"/>
      <c r="BB61" s="79"/>
      <c r="BC61" s="79"/>
      <c r="BD61" s="87"/>
      <c r="BE61" s="87"/>
      <c r="BF61" s="121">
        <v>72</v>
      </c>
      <c r="BG61" s="121"/>
      <c r="BH61" s="139">
        <v>0</v>
      </c>
      <c r="BI61" s="145">
        <f>BH61-BS61-BQ61-BP61-BR61</f>
        <v>0</v>
      </c>
      <c r="BJ61" s="145"/>
      <c r="BK61" s="145"/>
      <c r="BL61" s="145"/>
      <c r="BM61" s="145"/>
      <c r="BN61" s="145"/>
      <c r="BO61" s="145"/>
      <c r="BP61" s="121"/>
      <c r="BQ61" s="121"/>
      <c r="BR61" s="121"/>
      <c r="BS61" s="121"/>
      <c r="BT61" s="139">
        <v>0</v>
      </c>
      <c r="BU61" s="79">
        <f t="shared" si="120"/>
        <v>0</v>
      </c>
      <c r="BV61" s="79"/>
      <c r="BW61" s="79"/>
      <c r="BX61" s="79"/>
      <c r="BY61" s="79"/>
      <c r="BZ61" s="79"/>
      <c r="CA61" s="79"/>
      <c r="CB61" s="87"/>
      <c r="CC61" s="87"/>
      <c r="CD61" s="87"/>
      <c r="CE61" s="87"/>
      <c r="CF61" s="139">
        <v>0</v>
      </c>
      <c r="CG61" s="79">
        <f t="shared" si="121"/>
        <v>0</v>
      </c>
      <c r="CH61" s="79"/>
      <c r="CI61" s="79"/>
      <c r="CJ61" s="79"/>
      <c r="CK61" s="79"/>
      <c r="CL61" s="79"/>
      <c r="CM61" s="79"/>
      <c r="CN61" s="88"/>
      <c r="CO61" s="89"/>
      <c r="CP61" s="89"/>
      <c r="CQ61" s="89"/>
      <c r="CR61" s="72">
        <f t="shared" si="18"/>
        <v>144</v>
      </c>
      <c r="CS61" s="72" t="b">
        <f t="shared" si="5"/>
        <v>1</v>
      </c>
      <c r="CT61" s="161"/>
      <c r="CU61" s="161"/>
      <c r="CV61" s="161"/>
      <c r="CW61" s="161"/>
      <c r="CX61" s="162"/>
      <c r="CY61" s="163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</row>
    <row r="62" spans="1:146" s="26" customFormat="1" ht="45" x14ac:dyDescent="0.25">
      <c r="A62" s="121" t="s">
        <v>213</v>
      </c>
      <c r="B62" s="137" t="s">
        <v>307</v>
      </c>
      <c r="C62" s="184" t="str">
        <f t="shared" si="115"/>
        <v xml:space="preserve">, , З, , , </v>
      </c>
      <c r="D62" s="222"/>
      <c r="E62" s="223"/>
      <c r="F62" s="223" t="s">
        <v>130</v>
      </c>
      <c r="G62" s="224"/>
      <c r="H62" s="224"/>
      <c r="I62" s="225"/>
      <c r="J62" s="66">
        <f t="shared" si="0"/>
        <v>144</v>
      </c>
      <c r="K62" s="121">
        <v>144</v>
      </c>
      <c r="L62" s="121"/>
      <c r="M62" s="145">
        <f t="shared" si="116"/>
        <v>0</v>
      </c>
      <c r="N62" s="145">
        <f t="shared" si="116"/>
        <v>0</v>
      </c>
      <c r="O62" s="145">
        <f t="shared" si="116"/>
        <v>0</v>
      </c>
      <c r="P62" s="145">
        <f t="shared" si="116"/>
        <v>0</v>
      </c>
      <c r="Q62" s="145">
        <f t="shared" si="116"/>
        <v>0</v>
      </c>
      <c r="R62" s="145">
        <f t="shared" si="116"/>
        <v>0</v>
      </c>
      <c r="S62" s="145">
        <f t="shared" si="116"/>
        <v>0</v>
      </c>
      <c r="T62" s="145">
        <f t="shared" si="116"/>
        <v>0</v>
      </c>
      <c r="U62" s="145">
        <f t="shared" si="116"/>
        <v>0</v>
      </c>
      <c r="V62" s="145">
        <f t="shared" si="116"/>
        <v>144</v>
      </c>
      <c r="W62" s="145">
        <f t="shared" si="116"/>
        <v>0</v>
      </c>
      <c r="X62" s="139">
        <v>0</v>
      </c>
      <c r="Y62" s="79">
        <f t="shared" si="117"/>
        <v>0</v>
      </c>
      <c r="Z62" s="79"/>
      <c r="AA62" s="79"/>
      <c r="AB62" s="79"/>
      <c r="AC62" s="79"/>
      <c r="AD62" s="79"/>
      <c r="AE62" s="79"/>
      <c r="AF62" s="87"/>
      <c r="AG62" s="87"/>
      <c r="AH62" s="87"/>
      <c r="AI62" s="87"/>
      <c r="AJ62" s="139">
        <v>0</v>
      </c>
      <c r="AK62" s="145">
        <f t="shared" ref="AK62:AK63" si="123">AJ62-AU62-AS62-AR62</f>
        <v>0</v>
      </c>
      <c r="AL62" s="145"/>
      <c r="AM62" s="145"/>
      <c r="AN62" s="145"/>
      <c r="AO62" s="145"/>
      <c r="AP62" s="145"/>
      <c r="AQ62" s="145"/>
      <c r="AR62" s="121"/>
      <c r="AS62" s="121"/>
      <c r="AT62" s="121"/>
      <c r="AU62" s="121"/>
      <c r="AV62" s="139">
        <v>144</v>
      </c>
      <c r="AW62" s="79">
        <f t="shared" si="122"/>
        <v>0</v>
      </c>
      <c r="AX62" s="79"/>
      <c r="AY62" s="79"/>
      <c r="AZ62" s="79"/>
      <c r="BA62" s="79"/>
      <c r="BB62" s="79"/>
      <c r="BC62" s="79"/>
      <c r="BD62" s="87"/>
      <c r="BE62" s="87"/>
      <c r="BF62" s="121">
        <v>144</v>
      </c>
      <c r="BG62" s="121"/>
      <c r="BH62" s="139">
        <v>0</v>
      </c>
      <c r="BI62" s="145">
        <f t="shared" ref="BI62:BI63" si="124">BH62-BS62-BQ62-BP62-BR62</f>
        <v>0</v>
      </c>
      <c r="BJ62" s="145"/>
      <c r="BK62" s="145"/>
      <c r="BL62" s="145"/>
      <c r="BM62" s="145"/>
      <c r="BN62" s="145"/>
      <c r="BO62" s="145"/>
      <c r="BP62" s="121"/>
      <c r="BQ62" s="121"/>
      <c r="BR62" s="121"/>
      <c r="BS62" s="121"/>
      <c r="BT62" s="139">
        <v>0</v>
      </c>
      <c r="BU62" s="79">
        <f t="shared" si="120"/>
        <v>0</v>
      </c>
      <c r="BV62" s="79"/>
      <c r="BW62" s="79"/>
      <c r="BX62" s="79"/>
      <c r="BY62" s="79"/>
      <c r="BZ62" s="79"/>
      <c r="CA62" s="79"/>
      <c r="CB62" s="87"/>
      <c r="CC62" s="87"/>
      <c r="CD62" s="87"/>
      <c r="CE62" s="87"/>
      <c r="CF62" s="139">
        <v>0</v>
      </c>
      <c r="CG62" s="79">
        <f t="shared" si="121"/>
        <v>0</v>
      </c>
      <c r="CH62" s="79"/>
      <c r="CI62" s="79"/>
      <c r="CJ62" s="79"/>
      <c r="CK62" s="79"/>
      <c r="CL62" s="79"/>
      <c r="CM62" s="79"/>
      <c r="CN62" s="88"/>
      <c r="CO62" s="89"/>
      <c r="CP62" s="89"/>
      <c r="CQ62" s="89"/>
      <c r="CR62" s="72">
        <f t="shared" si="18"/>
        <v>144</v>
      </c>
      <c r="CS62" s="72" t="b">
        <f t="shared" si="5"/>
        <v>1</v>
      </c>
      <c r="CT62" s="161"/>
      <c r="CU62" s="161"/>
      <c r="CV62" s="161"/>
      <c r="CW62" s="161"/>
      <c r="CX62" s="162"/>
      <c r="CY62" s="163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</row>
    <row r="63" spans="1:146" s="26" customFormat="1" x14ac:dyDescent="0.25">
      <c r="A63" s="71" t="s">
        <v>149</v>
      </c>
      <c r="B63" s="138" t="s">
        <v>264</v>
      </c>
      <c r="C63" s="184" t="str">
        <f t="shared" si="115"/>
        <v xml:space="preserve">, , Э, , , </v>
      </c>
      <c r="D63" s="226"/>
      <c r="E63" s="227"/>
      <c r="F63" s="228" t="s">
        <v>127</v>
      </c>
      <c r="G63" s="227"/>
      <c r="H63" s="227"/>
      <c r="I63" s="229"/>
      <c r="J63" s="66">
        <f t="shared" si="0"/>
        <v>12</v>
      </c>
      <c r="K63" s="57">
        <v>0</v>
      </c>
      <c r="L63" s="120">
        <v>12</v>
      </c>
      <c r="M63" s="235">
        <f t="shared" si="116"/>
        <v>6</v>
      </c>
      <c r="N63" s="235">
        <f t="shared" si="116"/>
        <v>0</v>
      </c>
      <c r="O63" s="235">
        <f t="shared" si="116"/>
        <v>0</v>
      </c>
      <c r="P63" s="235">
        <f t="shared" si="116"/>
        <v>0</v>
      </c>
      <c r="Q63" s="235">
        <f t="shared" si="116"/>
        <v>0</v>
      </c>
      <c r="R63" s="235">
        <f t="shared" si="116"/>
        <v>0</v>
      </c>
      <c r="S63" s="235">
        <f t="shared" si="116"/>
        <v>6</v>
      </c>
      <c r="T63" s="235">
        <f t="shared" si="116"/>
        <v>0</v>
      </c>
      <c r="U63" s="235">
        <f t="shared" si="116"/>
        <v>0</v>
      </c>
      <c r="V63" s="235">
        <f t="shared" si="116"/>
        <v>0</v>
      </c>
      <c r="W63" s="235">
        <f t="shared" si="116"/>
        <v>6</v>
      </c>
      <c r="X63" s="139">
        <v>0</v>
      </c>
      <c r="Y63" s="79">
        <f t="shared" si="117"/>
        <v>0</v>
      </c>
      <c r="Z63" s="68"/>
      <c r="AA63" s="68">
        <f>Y63-Z63-AB63-AC63-AD63-AE63</f>
        <v>0</v>
      </c>
      <c r="AB63" s="68"/>
      <c r="AC63" s="68"/>
      <c r="AD63" s="68"/>
      <c r="AE63" s="68"/>
      <c r="AF63" s="87"/>
      <c r="AG63" s="87"/>
      <c r="AH63" s="87"/>
      <c r="AI63" s="87"/>
      <c r="AJ63" s="139">
        <v>0</v>
      </c>
      <c r="AK63" s="145">
        <f t="shared" si="123"/>
        <v>0</v>
      </c>
      <c r="AL63" s="141"/>
      <c r="AM63" s="68">
        <f>AK63-AL63-AN63-AO63-AP63-AQ63</f>
        <v>0</v>
      </c>
      <c r="AN63" s="141"/>
      <c r="AO63" s="141"/>
      <c r="AP63" s="141"/>
      <c r="AQ63" s="141"/>
      <c r="AR63" s="121"/>
      <c r="AS63" s="121"/>
      <c r="AT63" s="121"/>
      <c r="AU63" s="121"/>
      <c r="AV63" s="139">
        <v>12</v>
      </c>
      <c r="AW63" s="69">
        <f t="shared" si="119"/>
        <v>6</v>
      </c>
      <c r="AX63" s="68"/>
      <c r="AY63" s="68">
        <f>AW63-AX63-AZ63-BA63-BB63-BC63</f>
        <v>0</v>
      </c>
      <c r="AZ63" s="68"/>
      <c r="BA63" s="68"/>
      <c r="BB63" s="68"/>
      <c r="BC63" s="68">
        <v>6</v>
      </c>
      <c r="BD63" s="87"/>
      <c r="BE63" s="87"/>
      <c r="BF63" s="121"/>
      <c r="BG63" s="121">
        <v>6</v>
      </c>
      <c r="BH63" s="139">
        <v>0</v>
      </c>
      <c r="BI63" s="235">
        <f t="shared" si="124"/>
        <v>0</v>
      </c>
      <c r="BJ63" s="141"/>
      <c r="BK63" s="141"/>
      <c r="BL63" s="141"/>
      <c r="BM63" s="141"/>
      <c r="BN63" s="141"/>
      <c r="BO63" s="141"/>
      <c r="BP63" s="57"/>
      <c r="BQ63" s="57"/>
      <c r="BR63" s="57"/>
      <c r="BS63" s="57"/>
      <c r="BT63" s="139">
        <v>0</v>
      </c>
      <c r="BU63" s="69">
        <f t="shared" si="120"/>
        <v>0</v>
      </c>
      <c r="BV63" s="68"/>
      <c r="BW63" s="68">
        <f>BU63-BV63-BX63-BY63-BZ63-CA63</f>
        <v>0</v>
      </c>
      <c r="BX63" s="68"/>
      <c r="BY63" s="68"/>
      <c r="BZ63" s="68"/>
      <c r="CA63" s="68"/>
      <c r="CB63" s="90"/>
      <c r="CC63" s="90"/>
      <c r="CD63" s="90"/>
      <c r="CE63" s="90"/>
      <c r="CF63" s="139">
        <v>0</v>
      </c>
      <c r="CG63" s="69">
        <f t="shared" si="121"/>
        <v>0</v>
      </c>
      <c r="CH63" s="68"/>
      <c r="CI63" s="68">
        <f>CG63-CH63-CJ63-CK63-CL63-CM63</f>
        <v>0</v>
      </c>
      <c r="CJ63" s="68"/>
      <c r="CK63" s="68"/>
      <c r="CL63" s="68"/>
      <c r="CM63" s="68"/>
      <c r="CN63" s="91"/>
      <c r="CO63" s="92"/>
      <c r="CP63" s="92"/>
      <c r="CQ63" s="92"/>
      <c r="CR63" s="72">
        <f t="shared" si="18"/>
        <v>12</v>
      </c>
      <c r="CS63" s="72" t="b">
        <f t="shared" si="5"/>
        <v>1</v>
      </c>
      <c r="CT63" s="161"/>
      <c r="CU63" s="161"/>
      <c r="CV63" s="161"/>
      <c r="CW63" s="161"/>
      <c r="CX63" s="162"/>
      <c r="CY63" s="163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</row>
    <row r="64" spans="1:146" s="27" customFormat="1" ht="30" x14ac:dyDescent="0.25">
      <c r="A64" s="128"/>
      <c r="B64" s="133" t="s">
        <v>210</v>
      </c>
      <c r="C64" s="231"/>
      <c r="D64" s="105"/>
      <c r="E64" s="94"/>
      <c r="F64" s="94"/>
      <c r="G64" s="94"/>
      <c r="H64" s="94"/>
      <c r="I64" s="96"/>
      <c r="J64" s="93">
        <f t="shared" si="0"/>
        <v>3348</v>
      </c>
      <c r="K64" s="94">
        <v>2052</v>
      </c>
      <c r="L64" s="94">
        <v>1296</v>
      </c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236"/>
      <c r="BG64" s="236"/>
      <c r="BH64" s="236"/>
      <c r="BI64" s="236"/>
      <c r="BJ64" s="236"/>
      <c r="BK64" s="236"/>
      <c r="BL64" s="236"/>
      <c r="BM64" s="236"/>
      <c r="BN64" s="236"/>
      <c r="BO64" s="236"/>
      <c r="BP64" s="236"/>
      <c r="BQ64" s="236"/>
      <c r="BR64" s="236"/>
      <c r="BS64" s="236"/>
      <c r="BT64" s="236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5"/>
      <c r="CO64" s="96"/>
      <c r="CP64" s="96"/>
      <c r="CQ64" s="96"/>
      <c r="CR64" s="93">
        <f t="shared" ref="CR64:CR70" si="125">AV64+BH64+BT64+CF64</f>
        <v>0</v>
      </c>
      <c r="CS64" s="93">
        <v>1</v>
      </c>
      <c r="CT64" s="164"/>
      <c r="CU64" s="164"/>
      <c r="CV64" s="164"/>
      <c r="CW64" s="164"/>
      <c r="CX64" s="165"/>
      <c r="CY64" s="166"/>
      <c r="CZ64" s="167"/>
      <c r="DA64" s="167"/>
      <c r="DB64" s="167"/>
      <c r="DC64" s="167"/>
      <c r="DD64" s="167"/>
      <c r="DE64" s="167"/>
      <c r="DF64" s="167"/>
      <c r="DG64" s="167"/>
      <c r="DH64" s="167"/>
      <c r="DI64" s="167"/>
      <c r="DJ64" s="167"/>
      <c r="DK64" s="167"/>
      <c r="DL64" s="167"/>
      <c r="DM64" s="167"/>
      <c r="DN64" s="167"/>
      <c r="DO64" s="167"/>
      <c r="DP64" s="167"/>
      <c r="DQ64" s="167"/>
      <c r="DR64" s="167"/>
      <c r="DS64" s="167"/>
      <c r="DT64" s="167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</row>
    <row r="65" spans="1:146" s="28" customFormat="1" x14ac:dyDescent="0.25">
      <c r="A65" s="129"/>
      <c r="B65" s="134" t="s">
        <v>211</v>
      </c>
      <c r="C65" s="232"/>
      <c r="D65" s="130"/>
      <c r="E65" s="97"/>
      <c r="F65" s="97"/>
      <c r="G65" s="97"/>
      <c r="H65" s="97"/>
      <c r="I65" s="99"/>
      <c r="J65" s="72">
        <f t="shared" si="0"/>
        <v>3168</v>
      </c>
      <c r="K65" s="72">
        <f t="shared" ref="K65:W65" si="126">K59+K52+K44+K32+K18+K10</f>
        <v>2052</v>
      </c>
      <c r="L65" s="72">
        <f t="shared" si="126"/>
        <v>1116</v>
      </c>
      <c r="M65" s="246">
        <f t="shared" si="126"/>
        <v>2850</v>
      </c>
      <c r="N65" s="246">
        <f t="shared" si="126"/>
        <v>0</v>
      </c>
      <c r="O65" s="246">
        <f t="shared" si="126"/>
        <v>1352</v>
      </c>
      <c r="P65" s="246">
        <f t="shared" si="126"/>
        <v>1448</v>
      </c>
      <c r="Q65" s="246">
        <f t="shared" si="126"/>
        <v>0</v>
      </c>
      <c r="R65" s="246">
        <f t="shared" si="126"/>
        <v>0</v>
      </c>
      <c r="S65" s="246">
        <f t="shared" si="126"/>
        <v>50</v>
      </c>
      <c r="T65" s="246">
        <f t="shared" si="126"/>
        <v>176</v>
      </c>
      <c r="U65" s="246">
        <f t="shared" si="126"/>
        <v>40</v>
      </c>
      <c r="V65" s="246">
        <f t="shared" si="126"/>
        <v>0</v>
      </c>
      <c r="W65" s="246">
        <f t="shared" si="126"/>
        <v>102</v>
      </c>
      <c r="X65" s="72">
        <f>X59+X52+X44+X32+X18+X10</f>
        <v>612</v>
      </c>
      <c r="Y65" s="72">
        <f>Y59+Y52+Y44+Y32+Y18+Y10</f>
        <v>552</v>
      </c>
      <c r="Z65" s="72">
        <f t="shared" ref="Z65:AU65" si="127">Z59+Z52+Z44+Z32+Z18+Z10</f>
        <v>0</v>
      </c>
      <c r="AA65" s="72">
        <f t="shared" si="127"/>
        <v>300</v>
      </c>
      <c r="AB65" s="72">
        <f t="shared" si="127"/>
        <v>248</v>
      </c>
      <c r="AC65" s="72">
        <f t="shared" si="127"/>
        <v>0</v>
      </c>
      <c r="AD65" s="72">
        <f t="shared" si="127"/>
        <v>0</v>
      </c>
      <c r="AE65" s="72">
        <f t="shared" si="127"/>
        <v>4</v>
      </c>
      <c r="AF65" s="72">
        <f t="shared" si="127"/>
        <v>48</v>
      </c>
      <c r="AG65" s="72">
        <f t="shared" si="127"/>
        <v>0</v>
      </c>
      <c r="AH65" s="72">
        <f t="shared" si="127"/>
        <v>0</v>
      </c>
      <c r="AI65" s="72">
        <f t="shared" si="127"/>
        <v>12</v>
      </c>
      <c r="AJ65" s="72">
        <f>AJ59+AJ52+AJ44+AJ32+AJ18+AJ10</f>
        <v>792</v>
      </c>
      <c r="AK65" s="72">
        <f>AK59+AK52+AK44+AK32+AK18+AK10</f>
        <v>742</v>
      </c>
      <c r="AL65" s="72">
        <f t="shared" si="127"/>
        <v>0</v>
      </c>
      <c r="AM65" s="72">
        <f t="shared" si="127"/>
        <v>364</v>
      </c>
      <c r="AN65" s="72">
        <f t="shared" si="127"/>
        <v>372</v>
      </c>
      <c r="AO65" s="72">
        <f t="shared" si="127"/>
        <v>0</v>
      </c>
      <c r="AP65" s="72">
        <f t="shared" si="127"/>
        <v>0</v>
      </c>
      <c r="AQ65" s="72">
        <f t="shared" si="127"/>
        <v>6</v>
      </c>
      <c r="AR65" s="72">
        <f t="shared" si="127"/>
        <v>32</v>
      </c>
      <c r="AS65" s="72">
        <f t="shared" si="127"/>
        <v>0</v>
      </c>
      <c r="AT65" s="72">
        <f t="shared" si="127"/>
        <v>0</v>
      </c>
      <c r="AU65" s="72">
        <f t="shared" si="127"/>
        <v>18</v>
      </c>
      <c r="AV65" s="72">
        <f>AV59+AV52+AV44+AV32+AV18+AV10</f>
        <v>324</v>
      </c>
      <c r="AW65" s="72">
        <f t="shared" ref="AW65:BG65" si="128">AW59+AW52+AW44+AW32+AW18+AW10</f>
        <v>276</v>
      </c>
      <c r="AX65" s="72">
        <f t="shared" si="128"/>
        <v>0</v>
      </c>
      <c r="AY65" s="72">
        <f t="shared" si="128"/>
        <v>100</v>
      </c>
      <c r="AZ65" s="72">
        <f t="shared" si="128"/>
        <v>168</v>
      </c>
      <c r="BA65" s="72">
        <f t="shared" si="128"/>
        <v>0</v>
      </c>
      <c r="BB65" s="72">
        <f t="shared" si="128"/>
        <v>0</v>
      </c>
      <c r="BC65" s="72">
        <f t="shared" si="128"/>
        <v>8</v>
      </c>
      <c r="BD65" s="72">
        <f t="shared" si="128"/>
        <v>36</v>
      </c>
      <c r="BE65" s="72">
        <f t="shared" si="128"/>
        <v>0</v>
      </c>
      <c r="BF65" s="72">
        <f t="shared" si="128"/>
        <v>0</v>
      </c>
      <c r="BG65" s="72">
        <f t="shared" si="128"/>
        <v>12</v>
      </c>
      <c r="BH65" s="72">
        <f>BH59+BH52+BH44+BH32+BH18+BH10</f>
        <v>756</v>
      </c>
      <c r="BI65" s="72">
        <f t="shared" ref="BI65:BS65" si="129">BI59+BI52+BI44+BI32+BI18+BI10</f>
        <v>690</v>
      </c>
      <c r="BJ65" s="72">
        <f t="shared" si="129"/>
        <v>0</v>
      </c>
      <c r="BK65" s="72">
        <f>BK59+BK52+BK44+BK32+BK18+BK10</f>
        <v>312</v>
      </c>
      <c r="BL65" s="72">
        <f t="shared" si="129"/>
        <v>370</v>
      </c>
      <c r="BM65" s="72">
        <f t="shared" si="129"/>
        <v>0</v>
      </c>
      <c r="BN65" s="72">
        <f t="shared" si="129"/>
        <v>0</v>
      </c>
      <c r="BO65" s="72">
        <f t="shared" si="129"/>
        <v>8</v>
      </c>
      <c r="BP65" s="72">
        <f t="shared" si="129"/>
        <v>22</v>
      </c>
      <c r="BQ65" s="72">
        <f t="shared" si="129"/>
        <v>20</v>
      </c>
      <c r="BR65" s="72">
        <f t="shared" si="129"/>
        <v>0</v>
      </c>
      <c r="BS65" s="72">
        <f t="shared" si="129"/>
        <v>24</v>
      </c>
      <c r="BT65" s="72">
        <f>BT59+BT52+BT44+BT32+BT18+BT10</f>
        <v>432</v>
      </c>
      <c r="BU65" s="72">
        <f t="shared" ref="BU65:CE65" si="130">BU59+BU52+BU44+BU32+BU18+BU10</f>
        <v>374</v>
      </c>
      <c r="BV65" s="72">
        <f t="shared" si="130"/>
        <v>0</v>
      </c>
      <c r="BW65" s="72">
        <f t="shared" si="130"/>
        <v>172</v>
      </c>
      <c r="BX65" s="72">
        <f t="shared" si="130"/>
        <v>192</v>
      </c>
      <c r="BY65" s="72">
        <f t="shared" si="130"/>
        <v>0</v>
      </c>
      <c r="BZ65" s="72">
        <f t="shared" si="130"/>
        <v>0</v>
      </c>
      <c r="CA65" s="72">
        <f t="shared" si="130"/>
        <v>10</v>
      </c>
      <c r="CB65" s="72">
        <f t="shared" si="130"/>
        <v>20</v>
      </c>
      <c r="CC65" s="72">
        <f t="shared" si="130"/>
        <v>20</v>
      </c>
      <c r="CD65" s="72">
        <f t="shared" si="130"/>
        <v>0</v>
      </c>
      <c r="CE65" s="72">
        <f t="shared" si="130"/>
        <v>18</v>
      </c>
      <c r="CF65" s="72">
        <f>CF59+CF52+CF44+CF32+CF18+CF10</f>
        <v>252</v>
      </c>
      <c r="CG65" s="72">
        <f t="shared" ref="CG65:CQ65" si="131">CG59+CG52+CG44+CG32+CG18+CG10</f>
        <v>216</v>
      </c>
      <c r="CH65" s="72">
        <f t="shared" si="131"/>
        <v>0</v>
      </c>
      <c r="CI65" s="72">
        <f t="shared" si="131"/>
        <v>104</v>
      </c>
      <c r="CJ65" s="72">
        <f t="shared" si="131"/>
        <v>98</v>
      </c>
      <c r="CK65" s="72">
        <f t="shared" si="131"/>
        <v>0</v>
      </c>
      <c r="CL65" s="72">
        <f t="shared" si="131"/>
        <v>0</v>
      </c>
      <c r="CM65" s="72">
        <f t="shared" si="131"/>
        <v>14</v>
      </c>
      <c r="CN65" s="72">
        <f t="shared" si="131"/>
        <v>18</v>
      </c>
      <c r="CO65" s="72">
        <f t="shared" si="131"/>
        <v>0</v>
      </c>
      <c r="CP65" s="72">
        <f t="shared" si="131"/>
        <v>0</v>
      </c>
      <c r="CQ65" s="72">
        <f t="shared" si="131"/>
        <v>18</v>
      </c>
      <c r="CR65" s="72">
        <f>X65+AJ65+AV65+BH65+BT65+CF65</f>
        <v>3168</v>
      </c>
      <c r="CS65" s="72" t="b">
        <f>CR65=J65</f>
        <v>1</v>
      </c>
      <c r="CT65" s="159"/>
      <c r="CU65" s="159"/>
      <c r="CV65" s="159"/>
      <c r="CW65" s="159"/>
      <c r="CX65" s="160"/>
      <c r="CY65" s="158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</row>
    <row r="66" spans="1:146" s="28" customFormat="1" x14ac:dyDescent="0.25">
      <c r="A66" s="129"/>
      <c r="B66" s="134" t="s">
        <v>212</v>
      </c>
      <c r="C66" s="232"/>
      <c r="D66" s="130"/>
      <c r="E66" s="97"/>
      <c r="F66" s="97"/>
      <c r="G66" s="97"/>
      <c r="H66" s="97"/>
      <c r="I66" s="99"/>
      <c r="J66" s="72"/>
      <c r="K66" s="97" t="b">
        <f>K64=K65</f>
        <v>1</v>
      </c>
      <c r="L66" s="9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8"/>
      <c r="CO66" s="99"/>
      <c r="CP66" s="99"/>
      <c r="CQ66" s="99"/>
      <c r="CR66" s="72">
        <f t="shared" si="125"/>
        <v>0</v>
      </c>
      <c r="CS66" s="72" t="b">
        <f>CR66=J66</f>
        <v>1</v>
      </c>
      <c r="CT66" s="159"/>
      <c r="CU66" s="159"/>
      <c r="CV66" s="159"/>
      <c r="CW66" s="159"/>
      <c r="CX66" s="160"/>
      <c r="CY66" s="158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</row>
    <row r="67" spans="1:146" s="27" customFormat="1" x14ac:dyDescent="0.25">
      <c r="A67" s="128"/>
      <c r="B67" s="133" t="s">
        <v>242</v>
      </c>
      <c r="C67" s="231"/>
      <c r="D67" s="105"/>
      <c r="E67" s="94"/>
      <c r="F67" s="94"/>
      <c r="G67" s="94"/>
      <c r="H67" s="94"/>
      <c r="I67" s="96"/>
      <c r="J67" s="93">
        <f>K67+L67</f>
        <v>900</v>
      </c>
      <c r="K67" s="94">
        <v>900</v>
      </c>
      <c r="L67" s="94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5"/>
      <c r="CO67" s="96"/>
      <c r="CP67" s="96"/>
      <c r="CQ67" s="96"/>
      <c r="CR67" s="93">
        <f t="shared" si="125"/>
        <v>0</v>
      </c>
      <c r="CS67" s="93">
        <v>1</v>
      </c>
      <c r="CT67" s="164"/>
      <c r="CU67" s="164"/>
      <c r="CV67" s="164"/>
      <c r="CW67" s="164"/>
      <c r="CX67" s="165"/>
      <c r="CY67" s="166"/>
      <c r="CZ67" s="167"/>
      <c r="DA67" s="167"/>
      <c r="DB67" s="167"/>
      <c r="DC67" s="167"/>
      <c r="DD67" s="167"/>
      <c r="DE67" s="167"/>
      <c r="DF67" s="167"/>
      <c r="DG67" s="167"/>
      <c r="DH67" s="167"/>
      <c r="DI67" s="167"/>
      <c r="DJ67" s="167"/>
      <c r="DK67" s="167"/>
      <c r="DL67" s="167"/>
      <c r="DM67" s="167"/>
      <c r="DN67" s="167"/>
      <c r="DO67" s="167"/>
      <c r="DP67" s="167"/>
      <c r="DQ67" s="167"/>
      <c r="DR67" s="167"/>
      <c r="DS67" s="167"/>
      <c r="DT67" s="167"/>
      <c r="DU67" s="167"/>
      <c r="DV67" s="167"/>
      <c r="DW67" s="167"/>
      <c r="DX67" s="167"/>
      <c r="DY67" s="167"/>
      <c r="DZ67" s="167"/>
      <c r="EA67" s="167"/>
      <c r="EB67" s="167"/>
      <c r="EC67" s="167"/>
      <c r="ED67" s="167"/>
      <c r="EE67" s="167"/>
      <c r="EF67" s="167"/>
      <c r="EG67" s="167"/>
      <c r="EH67" s="167"/>
      <c r="EI67" s="167"/>
      <c r="EJ67" s="167"/>
      <c r="EK67" s="167"/>
      <c r="EL67" s="167"/>
      <c r="EM67" s="167"/>
      <c r="EN67" s="167"/>
      <c r="EO67" s="167"/>
      <c r="EP67" s="167"/>
    </row>
    <row r="68" spans="1:146" s="28" customFormat="1" x14ac:dyDescent="0.25">
      <c r="A68" s="129"/>
      <c r="B68" s="134" t="s">
        <v>211</v>
      </c>
      <c r="C68" s="232"/>
      <c r="D68" s="130"/>
      <c r="E68" s="97"/>
      <c r="F68" s="97"/>
      <c r="G68" s="97"/>
      <c r="H68" s="97"/>
      <c r="I68" s="99"/>
      <c r="J68" s="72">
        <f>K68+L68</f>
        <v>1080</v>
      </c>
      <c r="K68" s="72">
        <f>K62+K61+K55+K56+K48+K49+K40+K41</f>
        <v>900</v>
      </c>
      <c r="L68" s="72">
        <f>L62+L61+L55+L56+L48+L49+L40+L41</f>
        <v>180</v>
      </c>
      <c r="M68" s="246">
        <f t="shared" ref="M68:BG68" si="132">M62+M61+M55+M56+M48+M49+M40+M41</f>
        <v>0</v>
      </c>
      <c r="N68" s="246">
        <f t="shared" si="132"/>
        <v>0</v>
      </c>
      <c r="O68" s="246">
        <f t="shared" si="132"/>
        <v>0</v>
      </c>
      <c r="P68" s="246">
        <f t="shared" si="132"/>
        <v>0</v>
      </c>
      <c r="Q68" s="246">
        <f t="shared" si="132"/>
        <v>0</v>
      </c>
      <c r="R68" s="246">
        <f t="shared" si="132"/>
        <v>0</v>
      </c>
      <c r="S68" s="246">
        <f t="shared" si="132"/>
        <v>0</v>
      </c>
      <c r="T68" s="246">
        <f t="shared" si="132"/>
        <v>0</v>
      </c>
      <c r="U68" s="246">
        <f t="shared" si="132"/>
        <v>0</v>
      </c>
      <c r="V68" s="246">
        <f>V62+V61+V55+V56+V48+V49+V40+V41</f>
        <v>1080</v>
      </c>
      <c r="W68" s="246">
        <f t="shared" si="132"/>
        <v>0</v>
      </c>
      <c r="X68" s="72">
        <f t="shared" si="132"/>
        <v>0</v>
      </c>
      <c r="Y68" s="72">
        <f t="shared" si="132"/>
        <v>0</v>
      </c>
      <c r="Z68" s="72">
        <f t="shared" si="132"/>
        <v>0</v>
      </c>
      <c r="AA68" s="72">
        <f t="shared" si="132"/>
        <v>0</v>
      </c>
      <c r="AB68" s="72">
        <f t="shared" si="132"/>
        <v>0</v>
      </c>
      <c r="AC68" s="72">
        <f t="shared" si="132"/>
        <v>0</v>
      </c>
      <c r="AD68" s="72">
        <f t="shared" si="132"/>
        <v>0</v>
      </c>
      <c r="AE68" s="72">
        <f t="shared" si="132"/>
        <v>0</v>
      </c>
      <c r="AF68" s="72">
        <f t="shared" si="132"/>
        <v>0</v>
      </c>
      <c r="AG68" s="72">
        <f t="shared" si="132"/>
        <v>0</v>
      </c>
      <c r="AH68" s="72">
        <f t="shared" si="132"/>
        <v>0</v>
      </c>
      <c r="AI68" s="72">
        <f t="shared" si="132"/>
        <v>0</v>
      </c>
      <c r="AJ68" s="72">
        <f t="shared" si="132"/>
        <v>72</v>
      </c>
      <c r="AK68" s="72">
        <f t="shared" si="132"/>
        <v>0</v>
      </c>
      <c r="AL68" s="72">
        <f t="shared" si="132"/>
        <v>0</v>
      </c>
      <c r="AM68" s="72">
        <f t="shared" si="132"/>
        <v>0</v>
      </c>
      <c r="AN68" s="72">
        <f t="shared" si="132"/>
        <v>0</v>
      </c>
      <c r="AO68" s="72">
        <f t="shared" si="132"/>
        <v>0</v>
      </c>
      <c r="AP68" s="72">
        <f t="shared" si="132"/>
        <v>0</v>
      </c>
      <c r="AQ68" s="72">
        <f t="shared" si="132"/>
        <v>0</v>
      </c>
      <c r="AR68" s="72">
        <f t="shared" si="132"/>
        <v>0</v>
      </c>
      <c r="AS68" s="72">
        <f t="shared" si="132"/>
        <v>0</v>
      </c>
      <c r="AT68" s="72">
        <f t="shared" si="132"/>
        <v>72</v>
      </c>
      <c r="AU68" s="72">
        <f t="shared" si="132"/>
        <v>0</v>
      </c>
      <c r="AV68" s="72">
        <f t="shared" si="132"/>
        <v>288</v>
      </c>
      <c r="AW68" s="72">
        <f>AW62+AW61+AW55+AW56+AW48+AW49+AW40+AW41</f>
        <v>0</v>
      </c>
      <c r="AX68" s="72">
        <f t="shared" si="132"/>
        <v>0</v>
      </c>
      <c r="AY68" s="72">
        <f t="shared" si="132"/>
        <v>0</v>
      </c>
      <c r="AZ68" s="72">
        <f t="shared" si="132"/>
        <v>0</v>
      </c>
      <c r="BA68" s="72">
        <f t="shared" si="132"/>
        <v>0</v>
      </c>
      <c r="BB68" s="72">
        <f t="shared" si="132"/>
        <v>0</v>
      </c>
      <c r="BC68" s="72">
        <f t="shared" si="132"/>
        <v>0</v>
      </c>
      <c r="BD68" s="72">
        <f t="shared" si="132"/>
        <v>0</v>
      </c>
      <c r="BE68" s="72">
        <f t="shared" si="132"/>
        <v>0</v>
      </c>
      <c r="BF68" s="72">
        <f t="shared" si="132"/>
        <v>288</v>
      </c>
      <c r="BG68" s="72">
        <f t="shared" si="132"/>
        <v>0</v>
      </c>
      <c r="BH68" s="72">
        <f>BH62+BH61+BH55+BH56+BH48+BH49+BH40+BH41</f>
        <v>144</v>
      </c>
      <c r="BI68" s="72">
        <f t="shared" ref="BI68:BS68" si="133">BI62+BI61+BI55+BI56+BI48+BI49+BI40+BI41</f>
        <v>0</v>
      </c>
      <c r="BJ68" s="72">
        <f t="shared" si="133"/>
        <v>0</v>
      </c>
      <c r="BK68" s="72">
        <f t="shared" si="133"/>
        <v>0</v>
      </c>
      <c r="BL68" s="72">
        <f t="shared" si="133"/>
        <v>0</v>
      </c>
      <c r="BM68" s="72">
        <f t="shared" si="133"/>
        <v>0</v>
      </c>
      <c r="BN68" s="72">
        <f t="shared" si="133"/>
        <v>0</v>
      </c>
      <c r="BO68" s="72">
        <f t="shared" si="133"/>
        <v>0</v>
      </c>
      <c r="BP68" s="72">
        <f t="shared" si="133"/>
        <v>0</v>
      </c>
      <c r="BQ68" s="72">
        <f t="shared" si="133"/>
        <v>0</v>
      </c>
      <c r="BR68" s="72">
        <f t="shared" si="133"/>
        <v>144</v>
      </c>
      <c r="BS68" s="72">
        <f t="shared" si="133"/>
        <v>0</v>
      </c>
      <c r="BT68" s="72">
        <f>BT62+BT61+BT55+BT56+BT48+BT49+BT40+BT41</f>
        <v>180</v>
      </c>
      <c r="BU68" s="72">
        <f t="shared" ref="BU68:CE68" si="134">BU62+BU61+BU55+BU56+BU48+BU49+BU40+BU41</f>
        <v>0</v>
      </c>
      <c r="BV68" s="72">
        <f t="shared" si="134"/>
        <v>0</v>
      </c>
      <c r="BW68" s="72">
        <f t="shared" si="134"/>
        <v>0</v>
      </c>
      <c r="BX68" s="72">
        <f t="shared" si="134"/>
        <v>0</v>
      </c>
      <c r="BY68" s="72">
        <f t="shared" si="134"/>
        <v>0</v>
      </c>
      <c r="BZ68" s="72">
        <f t="shared" si="134"/>
        <v>0</v>
      </c>
      <c r="CA68" s="72">
        <f t="shared" si="134"/>
        <v>0</v>
      </c>
      <c r="CB68" s="72">
        <f t="shared" si="134"/>
        <v>0</v>
      </c>
      <c r="CC68" s="72">
        <f t="shared" si="134"/>
        <v>0</v>
      </c>
      <c r="CD68" s="72">
        <f t="shared" si="134"/>
        <v>180</v>
      </c>
      <c r="CE68" s="72">
        <f t="shared" si="134"/>
        <v>0</v>
      </c>
      <c r="CF68" s="72">
        <f>CF62+CF61+CF55+CF56+CF48+CF49+CF40+CF41</f>
        <v>396</v>
      </c>
      <c r="CG68" s="72">
        <f t="shared" ref="CG68:CQ68" si="135">CG62+CG61+CG55+CG56+CG48+CG49+CG40+CG41</f>
        <v>0</v>
      </c>
      <c r="CH68" s="72">
        <f t="shared" si="135"/>
        <v>0</v>
      </c>
      <c r="CI68" s="72">
        <f t="shared" si="135"/>
        <v>0</v>
      </c>
      <c r="CJ68" s="72">
        <f t="shared" si="135"/>
        <v>0</v>
      </c>
      <c r="CK68" s="72">
        <f t="shared" si="135"/>
        <v>0</v>
      </c>
      <c r="CL68" s="72">
        <f t="shared" si="135"/>
        <v>0</v>
      </c>
      <c r="CM68" s="72">
        <f t="shared" si="135"/>
        <v>0</v>
      </c>
      <c r="CN68" s="72">
        <f t="shared" si="135"/>
        <v>0</v>
      </c>
      <c r="CO68" s="72">
        <f t="shared" si="135"/>
        <v>0</v>
      </c>
      <c r="CP68" s="72">
        <f t="shared" si="135"/>
        <v>396</v>
      </c>
      <c r="CQ68" s="72">
        <f t="shared" si="135"/>
        <v>0</v>
      </c>
      <c r="CR68" s="72">
        <f>X68+AJ68+AV68+BH68+BT68+CF68</f>
        <v>1080</v>
      </c>
      <c r="CS68" s="72" t="b">
        <f>CR68=J68</f>
        <v>1</v>
      </c>
      <c r="CT68" s="159"/>
      <c r="CU68" s="159"/>
      <c r="CV68" s="159"/>
      <c r="CW68" s="159"/>
      <c r="CX68" s="160"/>
      <c r="CY68" s="158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</row>
    <row r="69" spans="1:146" s="28" customFormat="1" x14ac:dyDescent="0.25">
      <c r="A69" s="129"/>
      <c r="B69" s="134" t="s">
        <v>212</v>
      </c>
      <c r="C69" s="232"/>
      <c r="D69" s="130"/>
      <c r="E69" s="97"/>
      <c r="F69" s="97"/>
      <c r="G69" s="97"/>
      <c r="H69" s="97"/>
      <c r="I69" s="99"/>
      <c r="J69" s="72"/>
      <c r="K69" s="97" t="b">
        <f>K67=K68</f>
        <v>1</v>
      </c>
      <c r="L69" s="97"/>
      <c r="M69" s="247"/>
      <c r="N69" s="247"/>
      <c r="O69" s="247"/>
      <c r="P69" s="247"/>
      <c r="Q69" s="247"/>
      <c r="R69" s="247"/>
      <c r="S69" s="247"/>
      <c r="T69" s="247"/>
      <c r="U69" s="247"/>
      <c r="V69" s="247"/>
      <c r="W69" s="24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8"/>
      <c r="CO69" s="99"/>
      <c r="CP69" s="99"/>
      <c r="CQ69" s="99"/>
      <c r="CR69" s="72">
        <f t="shared" si="125"/>
        <v>0</v>
      </c>
      <c r="CS69" s="72" t="b">
        <f>CR69=J69</f>
        <v>1</v>
      </c>
      <c r="CT69" s="159"/>
      <c r="CU69" s="159"/>
      <c r="CV69" s="159"/>
      <c r="CW69" s="159"/>
      <c r="CX69" s="160"/>
      <c r="CY69" s="158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</row>
    <row r="70" spans="1:146" s="29" customFormat="1" ht="30" x14ac:dyDescent="0.25">
      <c r="A70" s="102" t="s">
        <v>116</v>
      </c>
      <c r="B70" s="135" t="s">
        <v>114</v>
      </c>
      <c r="C70" s="233"/>
      <c r="D70" s="103"/>
      <c r="E70" s="100"/>
      <c r="F70" s="100"/>
      <c r="G70" s="100"/>
      <c r="H70" s="100"/>
      <c r="I70" s="102"/>
      <c r="J70" s="100">
        <v>216</v>
      </c>
      <c r="K70" s="100"/>
      <c r="L70" s="100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  <c r="BY70" s="100"/>
      <c r="BZ70" s="100"/>
      <c r="CA70" s="100"/>
      <c r="CB70" s="100"/>
      <c r="CC70" s="100"/>
      <c r="CD70" s="100"/>
      <c r="CE70" s="100"/>
      <c r="CF70" s="100">
        <v>216</v>
      </c>
      <c r="CG70" s="100">
        <v>216</v>
      </c>
      <c r="CH70" s="100"/>
      <c r="CI70" s="100"/>
      <c r="CJ70" s="100"/>
      <c r="CK70" s="100"/>
      <c r="CL70" s="100"/>
      <c r="CM70" s="100"/>
      <c r="CN70" s="101"/>
      <c r="CO70" s="102"/>
      <c r="CP70" s="102"/>
      <c r="CQ70" s="102"/>
      <c r="CR70" s="72">
        <f t="shared" si="125"/>
        <v>216</v>
      </c>
      <c r="CS70" s="72" t="b">
        <f>CR70=J70</f>
        <v>1</v>
      </c>
      <c r="CT70" s="168"/>
      <c r="CU70" s="168"/>
      <c r="CV70" s="168"/>
      <c r="CW70" s="168"/>
      <c r="CX70" s="169"/>
      <c r="CY70" s="154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  <c r="EB70" s="115"/>
      <c r="EC70" s="115"/>
      <c r="ED70" s="115"/>
      <c r="EE70" s="115"/>
      <c r="EF70" s="115"/>
      <c r="EG70" s="115"/>
      <c r="EH70" s="115"/>
      <c r="EI70" s="115"/>
      <c r="EJ70" s="115"/>
      <c r="EK70" s="115"/>
      <c r="EL70" s="115"/>
      <c r="EM70" s="115"/>
      <c r="EN70" s="115"/>
      <c r="EO70" s="115"/>
      <c r="EP70" s="115"/>
    </row>
    <row r="71" spans="1:146" s="29" customFormat="1" x14ac:dyDescent="0.25">
      <c r="A71" s="102"/>
      <c r="B71" s="135" t="s">
        <v>118</v>
      </c>
      <c r="C71" s="233"/>
      <c r="D71" s="103"/>
      <c r="E71" s="100"/>
      <c r="F71" s="100"/>
      <c r="G71" s="100"/>
      <c r="H71" s="100"/>
      <c r="I71" s="102"/>
      <c r="J71" s="100">
        <f>J65+J68+J70</f>
        <v>4464</v>
      </c>
      <c r="K71" s="100">
        <f t="shared" ref="K71:W71" si="136">K65+K68+K70</f>
        <v>2952</v>
      </c>
      <c r="L71" s="100">
        <f t="shared" si="136"/>
        <v>1296</v>
      </c>
      <c r="M71" s="248">
        <f t="shared" si="136"/>
        <v>2850</v>
      </c>
      <c r="N71" s="248">
        <f t="shared" si="136"/>
        <v>0</v>
      </c>
      <c r="O71" s="248">
        <f t="shared" si="136"/>
        <v>1352</v>
      </c>
      <c r="P71" s="248">
        <f t="shared" si="136"/>
        <v>1448</v>
      </c>
      <c r="Q71" s="248">
        <f t="shared" si="136"/>
        <v>0</v>
      </c>
      <c r="R71" s="248">
        <f t="shared" si="136"/>
        <v>0</v>
      </c>
      <c r="S71" s="248">
        <f t="shared" si="136"/>
        <v>50</v>
      </c>
      <c r="T71" s="248">
        <f t="shared" si="136"/>
        <v>176</v>
      </c>
      <c r="U71" s="248">
        <f t="shared" si="136"/>
        <v>40</v>
      </c>
      <c r="V71" s="248">
        <f t="shared" si="136"/>
        <v>1080</v>
      </c>
      <c r="W71" s="248">
        <f t="shared" si="136"/>
        <v>102</v>
      </c>
      <c r="X71" s="100">
        <f>X65+X68+X70</f>
        <v>612</v>
      </c>
      <c r="Y71" s="100">
        <f>Y65+Y68+Y70</f>
        <v>552</v>
      </c>
      <c r="Z71" s="100">
        <f t="shared" ref="Z71:AU71" si="137">Z65+Z68+Z70</f>
        <v>0</v>
      </c>
      <c r="AA71" s="100">
        <f>AA65+AA68+AA70</f>
        <v>300</v>
      </c>
      <c r="AB71" s="100">
        <f t="shared" si="137"/>
        <v>248</v>
      </c>
      <c r="AC71" s="100">
        <f t="shared" si="137"/>
        <v>0</v>
      </c>
      <c r="AD71" s="100">
        <f t="shared" si="137"/>
        <v>0</v>
      </c>
      <c r="AE71" s="100">
        <f t="shared" si="137"/>
        <v>4</v>
      </c>
      <c r="AF71" s="100">
        <f t="shared" si="137"/>
        <v>48</v>
      </c>
      <c r="AG71" s="100">
        <f t="shared" si="137"/>
        <v>0</v>
      </c>
      <c r="AH71" s="100">
        <f t="shared" si="137"/>
        <v>0</v>
      </c>
      <c r="AI71" s="100">
        <f t="shared" si="137"/>
        <v>12</v>
      </c>
      <c r="AJ71" s="100">
        <f>AJ65+AJ68+AJ70</f>
        <v>864</v>
      </c>
      <c r="AK71" s="100">
        <f>AK65+AK68+AK70</f>
        <v>742</v>
      </c>
      <c r="AL71" s="100">
        <f t="shared" si="137"/>
        <v>0</v>
      </c>
      <c r="AM71" s="100">
        <f>AM65+AM68+AM70</f>
        <v>364</v>
      </c>
      <c r="AN71" s="100">
        <f t="shared" si="137"/>
        <v>372</v>
      </c>
      <c r="AO71" s="100">
        <f t="shared" si="137"/>
        <v>0</v>
      </c>
      <c r="AP71" s="100">
        <f t="shared" si="137"/>
        <v>0</v>
      </c>
      <c r="AQ71" s="100">
        <f t="shared" si="137"/>
        <v>6</v>
      </c>
      <c r="AR71" s="100">
        <f t="shared" si="137"/>
        <v>32</v>
      </c>
      <c r="AS71" s="100">
        <f t="shared" si="137"/>
        <v>0</v>
      </c>
      <c r="AT71" s="100">
        <f t="shared" si="137"/>
        <v>72</v>
      </c>
      <c r="AU71" s="100">
        <f t="shared" si="137"/>
        <v>18</v>
      </c>
      <c r="AV71" s="100">
        <f>AV65+AV68+AV70</f>
        <v>612</v>
      </c>
      <c r="AW71" s="100">
        <f t="shared" ref="AW71:CE71" si="138">AW65+AW68+AW70</f>
        <v>276</v>
      </c>
      <c r="AX71" s="100">
        <f t="shared" si="138"/>
        <v>0</v>
      </c>
      <c r="AY71" s="100">
        <f t="shared" si="138"/>
        <v>100</v>
      </c>
      <c r="AZ71" s="100">
        <f t="shared" si="138"/>
        <v>168</v>
      </c>
      <c r="BA71" s="100">
        <f t="shared" si="138"/>
        <v>0</v>
      </c>
      <c r="BB71" s="100">
        <f t="shared" si="138"/>
        <v>0</v>
      </c>
      <c r="BC71" s="100">
        <f t="shared" si="138"/>
        <v>8</v>
      </c>
      <c r="BD71" s="100">
        <f t="shared" si="138"/>
        <v>36</v>
      </c>
      <c r="BE71" s="100">
        <f t="shared" si="138"/>
        <v>0</v>
      </c>
      <c r="BF71" s="100">
        <f t="shared" si="138"/>
        <v>288</v>
      </c>
      <c r="BG71" s="100">
        <f t="shared" si="138"/>
        <v>12</v>
      </c>
      <c r="BH71" s="100">
        <f t="shared" si="138"/>
        <v>900</v>
      </c>
      <c r="BI71" s="100">
        <f t="shared" si="138"/>
        <v>690</v>
      </c>
      <c r="BJ71" s="100">
        <f t="shared" si="138"/>
        <v>0</v>
      </c>
      <c r="BK71" s="100">
        <f t="shared" si="138"/>
        <v>312</v>
      </c>
      <c r="BL71" s="100">
        <f t="shared" si="138"/>
        <v>370</v>
      </c>
      <c r="BM71" s="100">
        <f t="shared" si="138"/>
        <v>0</v>
      </c>
      <c r="BN71" s="100">
        <f t="shared" si="138"/>
        <v>0</v>
      </c>
      <c r="BO71" s="100">
        <f t="shared" si="138"/>
        <v>8</v>
      </c>
      <c r="BP71" s="100">
        <f t="shared" si="138"/>
        <v>22</v>
      </c>
      <c r="BQ71" s="100">
        <f t="shared" si="138"/>
        <v>20</v>
      </c>
      <c r="BR71" s="100">
        <f t="shared" si="138"/>
        <v>144</v>
      </c>
      <c r="BS71" s="100">
        <f t="shared" si="138"/>
        <v>24</v>
      </c>
      <c r="BT71" s="100">
        <f t="shared" si="138"/>
        <v>612</v>
      </c>
      <c r="BU71" s="100">
        <f t="shared" si="138"/>
        <v>374</v>
      </c>
      <c r="BV71" s="100">
        <f t="shared" si="138"/>
        <v>0</v>
      </c>
      <c r="BW71" s="100">
        <f t="shared" si="138"/>
        <v>172</v>
      </c>
      <c r="BX71" s="100">
        <f t="shared" si="138"/>
        <v>192</v>
      </c>
      <c r="BY71" s="100">
        <f t="shared" si="138"/>
        <v>0</v>
      </c>
      <c r="BZ71" s="100">
        <f t="shared" si="138"/>
        <v>0</v>
      </c>
      <c r="CA71" s="100">
        <f t="shared" si="138"/>
        <v>10</v>
      </c>
      <c r="CB71" s="100">
        <f t="shared" si="138"/>
        <v>20</v>
      </c>
      <c r="CC71" s="100">
        <f t="shared" si="138"/>
        <v>20</v>
      </c>
      <c r="CD71" s="100">
        <f t="shared" si="138"/>
        <v>180</v>
      </c>
      <c r="CE71" s="100">
        <f t="shared" si="138"/>
        <v>18</v>
      </c>
      <c r="CF71" s="100">
        <f>CF65+CF68+CF70</f>
        <v>864</v>
      </c>
      <c r="CG71" s="100">
        <f t="shared" ref="CG71:CQ71" si="139">CG65+CG68+CG70</f>
        <v>432</v>
      </c>
      <c r="CH71" s="100">
        <f t="shared" si="139"/>
        <v>0</v>
      </c>
      <c r="CI71" s="100">
        <f t="shared" si="139"/>
        <v>104</v>
      </c>
      <c r="CJ71" s="100">
        <f t="shared" si="139"/>
        <v>98</v>
      </c>
      <c r="CK71" s="100">
        <f t="shared" si="139"/>
        <v>0</v>
      </c>
      <c r="CL71" s="100">
        <f t="shared" si="139"/>
        <v>0</v>
      </c>
      <c r="CM71" s="100">
        <f t="shared" si="139"/>
        <v>14</v>
      </c>
      <c r="CN71" s="100">
        <f t="shared" si="139"/>
        <v>18</v>
      </c>
      <c r="CO71" s="100">
        <f t="shared" si="139"/>
        <v>0</v>
      </c>
      <c r="CP71" s="100">
        <f t="shared" si="139"/>
        <v>396</v>
      </c>
      <c r="CQ71" s="100">
        <f t="shared" si="139"/>
        <v>18</v>
      </c>
      <c r="CR71" s="72">
        <f>X71+AJ71+AV71+BH71+BT71+CF71</f>
        <v>4464</v>
      </c>
      <c r="CS71" s="72" t="b">
        <f>CR71=J71</f>
        <v>1</v>
      </c>
      <c r="CT71" s="168"/>
      <c r="CU71" s="168"/>
      <c r="CV71" s="168"/>
      <c r="CW71" s="168"/>
      <c r="CX71" s="169"/>
      <c r="CY71" s="154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</row>
    <row r="72" spans="1:146" s="29" customFormat="1" ht="25.5" customHeight="1" x14ac:dyDescent="0.25">
      <c r="A72" s="102"/>
      <c r="B72" s="135" t="s">
        <v>243</v>
      </c>
      <c r="C72" s="233"/>
      <c r="D72" s="103"/>
      <c r="E72" s="100"/>
      <c r="F72" s="100"/>
      <c r="G72" s="100"/>
      <c r="H72" s="100"/>
      <c r="I72" s="102"/>
      <c r="J72" s="100"/>
      <c r="K72" s="100"/>
      <c r="L72" s="100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444">
        <f>(X71-AF71)/X7</f>
        <v>33.176470588235297</v>
      </c>
      <c r="Y72" s="444"/>
      <c r="Z72" s="444"/>
      <c r="AA72" s="444"/>
      <c r="AB72" s="444"/>
      <c r="AC72" s="444"/>
      <c r="AD72" s="444"/>
      <c r="AE72" s="444"/>
      <c r="AF72" s="444"/>
      <c r="AG72" s="444"/>
      <c r="AH72" s="444"/>
      <c r="AI72" s="444"/>
      <c r="AJ72" s="444">
        <f>(AJ71-AR71)/AJ7</f>
        <v>34.666666666666664</v>
      </c>
      <c r="AK72" s="444"/>
      <c r="AL72" s="444"/>
      <c r="AM72" s="444"/>
      <c r="AN72" s="444"/>
      <c r="AO72" s="444"/>
      <c r="AP72" s="444"/>
      <c r="AQ72" s="444"/>
      <c r="AR72" s="444"/>
      <c r="AS72" s="444"/>
      <c r="AT72" s="444"/>
      <c r="AU72" s="444"/>
      <c r="AV72" s="444">
        <f>(AV71-BD71)/AV7</f>
        <v>33.882352941176471</v>
      </c>
      <c r="AW72" s="444"/>
      <c r="AX72" s="444"/>
      <c r="AY72" s="444"/>
      <c r="AZ72" s="444"/>
      <c r="BA72" s="444"/>
      <c r="BB72" s="444"/>
      <c r="BC72" s="444"/>
      <c r="BD72" s="444"/>
      <c r="BE72" s="444"/>
      <c r="BF72" s="444"/>
      <c r="BG72" s="444"/>
      <c r="BH72" s="444">
        <f>(BH71-BP71)/BH7</f>
        <v>35.119999999999997</v>
      </c>
      <c r="BI72" s="444"/>
      <c r="BJ72" s="444"/>
      <c r="BK72" s="444"/>
      <c r="BL72" s="444"/>
      <c r="BM72" s="444"/>
      <c r="BN72" s="444"/>
      <c r="BO72" s="444"/>
      <c r="BP72" s="444"/>
      <c r="BQ72" s="444"/>
      <c r="BR72" s="444"/>
      <c r="BS72" s="444"/>
      <c r="BT72" s="444">
        <f>(BT71-CB71)/BT7</f>
        <v>34.823529411764703</v>
      </c>
      <c r="BU72" s="444"/>
      <c r="BV72" s="444"/>
      <c r="BW72" s="444"/>
      <c r="BX72" s="444"/>
      <c r="BY72" s="444"/>
      <c r="BZ72" s="444"/>
      <c r="CA72" s="444"/>
      <c r="CB72" s="444"/>
      <c r="CC72" s="444"/>
      <c r="CD72" s="444"/>
      <c r="CE72" s="444"/>
      <c r="CF72" s="444">
        <f>(CF71-CN71)/CF7</f>
        <v>35.25</v>
      </c>
      <c r="CG72" s="444"/>
      <c r="CH72" s="444"/>
      <c r="CI72" s="444"/>
      <c r="CJ72" s="444"/>
      <c r="CK72" s="444"/>
      <c r="CL72" s="444"/>
      <c r="CM72" s="444"/>
      <c r="CN72" s="444"/>
      <c r="CO72" s="444"/>
      <c r="CP72" s="444"/>
      <c r="CQ72" s="444"/>
      <c r="CR72" s="100"/>
      <c r="CS72" s="100"/>
      <c r="CT72" s="168"/>
      <c r="CU72" s="168"/>
      <c r="CV72" s="168"/>
      <c r="CW72" s="168"/>
      <c r="CX72" s="169"/>
      <c r="CY72" s="154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</row>
    <row r="73" spans="1:146" s="27" customFormat="1" ht="13.5" customHeight="1" x14ac:dyDescent="0.25">
      <c r="A73" s="128"/>
      <c r="B73" s="133" t="s">
        <v>244</v>
      </c>
      <c r="C73" s="94"/>
      <c r="D73" s="105"/>
      <c r="E73" s="94"/>
      <c r="F73" s="94"/>
      <c r="G73" s="94"/>
      <c r="H73" s="94"/>
      <c r="I73" s="96"/>
      <c r="J73" s="94">
        <v>4464</v>
      </c>
      <c r="K73" s="104"/>
      <c r="L73" s="94"/>
      <c r="M73" s="236"/>
      <c r="N73" s="236"/>
      <c r="O73" s="236"/>
      <c r="P73" s="236"/>
      <c r="Q73" s="236"/>
      <c r="R73" s="236"/>
      <c r="S73" s="236"/>
      <c r="T73" s="236"/>
      <c r="U73" s="236"/>
      <c r="V73" s="236"/>
      <c r="W73" s="236"/>
      <c r="X73" s="94">
        <f>36*X7</f>
        <v>612</v>
      </c>
      <c r="Y73" s="94"/>
      <c r="Z73" s="94">
        <f t="shared" ref="Z73:AU73" si="140">36*Z7</f>
        <v>0</v>
      </c>
      <c r="AA73" s="94">
        <f t="shared" si="140"/>
        <v>0</v>
      </c>
      <c r="AB73" s="94">
        <f t="shared" si="140"/>
        <v>0</v>
      </c>
      <c r="AC73" s="94">
        <f t="shared" si="140"/>
        <v>0</v>
      </c>
      <c r="AD73" s="94">
        <f t="shared" si="140"/>
        <v>0</v>
      </c>
      <c r="AE73" s="94">
        <f t="shared" si="140"/>
        <v>0</v>
      </c>
      <c r="AF73" s="94">
        <v>48</v>
      </c>
      <c r="AG73" s="94">
        <f t="shared" si="140"/>
        <v>0</v>
      </c>
      <c r="AH73" s="94">
        <f t="shared" si="140"/>
        <v>0</v>
      </c>
      <c r="AI73" s="94">
        <f t="shared" si="140"/>
        <v>0</v>
      </c>
      <c r="AJ73" s="94">
        <f t="shared" si="140"/>
        <v>864</v>
      </c>
      <c r="AK73" s="94"/>
      <c r="AL73" s="94">
        <f t="shared" si="140"/>
        <v>0</v>
      </c>
      <c r="AM73" s="94">
        <f t="shared" si="140"/>
        <v>0</v>
      </c>
      <c r="AN73" s="94">
        <f t="shared" si="140"/>
        <v>0</v>
      </c>
      <c r="AO73" s="94">
        <f t="shared" si="140"/>
        <v>0</v>
      </c>
      <c r="AP73" s="94">
        <f t="shared" si="140"/>
        <v>0</v>
      </c>
      <c r="AQ73" s="94">
        <f t="shared" si="140"/>
        <v>0</v>
      </c>
      <c r="AR73" s="94">
        <v>32</v>
      </c>
      <c r="AS73" s="94">
        <f t="shared" si="140"/>
        <v>0</v>
      </c>
      <c r="AT73" s="94">
        <f t="shared" si="140"/>
        <v>0</v>
      </c>
      <c r="AU73" s="94">
        <f t="shared" si="140"/>
        <v>0</v>
      </c>
      <c r="AV73" s="94">
        <f>36*AV7</f>
        <v>612</v>
      </c>
      <c r="AW73" s="94"/>
      <c r="AX73" s="94"/>
      <c r="AY73" s="94"/>
      <c r="AZ73" s="94"/>
      <c r="BA73" s="94"/>
      <c r="BB73" s="94"/>
      <c r="BC73" s="94"/>
      <c r="BD73" s="94">
        <v>36</v>
      </c>
      <c r="BE73" s="94"/>
      <c r="BF73" s="94"/>
      <c r="BG73" s="94"/>
      <c r="BH73" s="94">
        <f>36*BH7</f>
        <v>900</v>
      </c>
      <c r="BI73" s="94"/>
      <c r="BJ73" s="94"/>
      <c r="BK73" s="94"/>
      <c r="BL73" s="94"/>
      <c r="BM73" s="94"/>
      <c r="BN73" s="94"/>
      <c r="BO73" s="94"/>
      <c r="BP73" s="94">
        <v>22</v>
      </c>
      <c r="BQ73" s="94"/>
      <c r="BR73" s="94"/>
      <c r="BS73" s="94"/>
      <c r="BT73" s="94">
        <f>36*BT7</f>
        <v>612</v>
      </c>
      <c r="BU73" s="94"/>
      <c r="BV73" s="94"/>
      <c r="BW73" s="94"/>
      <c r="BX73" s="94"/>
      <c r="BY73" s="94"/>
      <c r="BZ73" s="94"/>
      <c r="CA73" s="94"/>
      <c r="CB73" s="94">
        <v>20</v>
      </c>
      <c r="CC73" s="94"/>
      <c r="CD73" s="94"/>
      <c r="CE73" s="94"/>
      <c r="CF73" s="94">
        <f>36*CF7</f>
        <v>864</v>
      </c>
      <c r="CG73" s="94"/>
      <c r="CH73" s="94"/>
      <c r="CI73" s="94"/>
      <c r="CJ73" s="94"/>
      <c r="CK73" s="94"/>
      <c r="CL73" s="94"/>
      <c r="CM73" s="94"/>
      <c r="CN73" s="105">
        <v>18</v>
      </c>
      <c r="CO73" s="95"/>
      <c r="CP73" s="95"/>
      <c r="CQ73" s="95"/>
      <c r="CR73" s="94"/>
      <c r="CS73" s="172">
        <v>1</v>
      </c>
      <c r="CT73" s="164"/>
      <c r="CU73" s="164"/>
      <c r="CV73" s="164"/>
      <c r="CW73" s="164"/>
      <c r="CX73" s="165"/>
      <c r="CY73" s="166"/>
      <c r="CZ73" s="167"/>
      <c r="DA73" s="167"/>
      <c r="DB73" s="167"/>
      <c r="DC73" s="167"/>
      <c r="DD73" s="167"/>
      <c r="DE73" s="167"/>
      <c r="DF73" s="167"/>
      <c r="DG73" s="167"/>
      <c r="DH73" s="167"/>
      <c r="DI73" s="167"/>
      <c r="DJ73" s="167"/>
      <c r="DK73" s="167"/>
      <c r="DL73" s="167"/>
      <c r="DM73" s="167"/>
      <c r="DN73" s="167"/>
      <c r="DO73" s="167"/>
      <c r="DP73" s="167"/>
      <c r="DQ73" s="167"/>
      <c r="DR73" s="167"/>
      <c r="DS73" s="167"/>
      <c r="DT73" s="167"/>
      <c r="DU73" s="167"/>
      <c r="DV73" s="167"/>
      <c r="DW73" s="167"/>
      <c r="DX73" s="167"/>
      <c r="DY73" s="167"/>
      <c r="DZ73" s="167"/>
      <c r="EA73" s="167"/>
      <c r="EB73" s="167"/>
      <c r="EC73" s="167"/>
      <c r="ED73" s="167"/>
      <c r="EE73" s="167"/>
      <c r="EF73" s="167"/>
      <c r="EG73" s="167"/>
      <c r="EH73" s="167"/>
      <c r="EI73" s="167"/>
      <c r="EJ73" s="167"/>
      <c r="EK73" s="167"/>
      <c r="EL73" s="167"/>
      <c r="EM73" s="167"/>
      <c r="EN73" s="167"/>
      <c r="EO73" s="167"/>
      <c r="EP73" s="167"/>
    </row>
    <row r="74" spans="1:146" s="28" customFormat="1" ht="66" customHeight="1" x14ac:dyDescent="0.25">
      <c r="A74" s="129"/>
      <c r="B74" s="134" t="s">
        <v>212</v>
      </c>
      <c r="C74" s="97"/>
      <c r="D74" s="130"/>
      <c r="E74" s="97"/>
      <c r="F74" s="97"/>
      <c r="G74" s="97"/>
      <c r="H74" s="97"/>
      <c r="I74" s="99"/>
      <c r="J74" s="106" t="b">
        <f>J71=J73</f>
        <v>1</v>
      </c>
      <c r="K74" s="107"/>
      <c r="L74" s="107"/>
      <c r="M74" s="249"/>
      <c r="N74" s="249"/>
      <c r="O74" s="249"/>
      <c r="P74" s="249"/>
      <c r="Q74" s="249"/>
      <c r="R74" s="249"/>
      <c r="S74" s="249"/>
      <c r="T74" s="249"/>
      <c r="U74" s="250"/>
      <c r="V74" s="250"/>
      <c r="W74" s="250"/>
      <c r="X74" s="107" t="b">
        <f t="shared" ref="X74:AR74" si="141">X71=X73</f>
        <v>1</v>
      </c>
      <c r="Y74" s="38"/>
      <c r="Z74" s="38"/>
      <c r="AA74" s="38"/>
      <c r="AB74" s="38"/>
      <c r="AC74" s="38"/>
      <c r="AD74" s="38"/>
      <c r="AE74" s="38"/>
      <c r="AF74" s="38" t="b">
        <f t="shared" si="141"/>
        <v>1</v>
      </c>
      <c r="AG74" s="38"/>
      <c r="AH74" s="38"/>
      <c r="AI74" s="38"/>
      <c r="AJ74" s="107" t="b">
        <f t="shared" si="141"/>
        <v>1</v>
      </c>
      <c r="AK74" s="38"/>
      <c r="AL74" s="38"/>
      <c r="AM74" s="38"/>
      <c r="AN74" s="38"/>
      <c r="AO74" s="38"/>
      <c r="AP74" s="38"/>
      <c r="AQ74" s="38"/>
      <c r="AR74" s="38" t="b">
        <f t="shared" si="141"/>
        <v>1</v>
      </c>
      <c r="AS74" s="38"/>
      <c r="AT74" s="38"/>
      <c r="AU74" s="38"/>
      <c r="AV74" s="107" t="b">
        <f>AV71=AV73</f>
        <v>1</v>
      </c>
      <c r="AW74" s="107"/>
      <c r="AX74" s="39"/>
      <c r="AY74" s="39"/>
      <c r="AZ74" s="39"/>
      <c r="BA74" s="39"/>
      <c r="BB74" s="39"/>
      <c r="BC74" s="39"/>
      <c r="BD74" s="107" t="b">
        <f>BD73=BD71</f>
        <v>1</v>
      </c>
      <c r="BE74" s="107"/>
      <c r="BF74" s="107"/>
      <c r="BG74" s="107"/>
      <c r="BH74" s="107" t="b">
        <f>BH71=BH73</f>
        <v>1</v>
      </c>
      <c r="BI74" s="107"/>
      <c r="BJ74" s="39"/>
      <c r="BK74" s="39"/>
      <c r="BL74" s="39"/>
      <c r="BM74" s="39"/>
      <c r="BN74" s="39"/>
      <c r="BO74" s="39"/>
      <c r="BP74" s="107" t="b">
        <f>BP73=BP71</f>
        <v>1</v>
      </c>
      <c r="BQ74" s="107"/>
      <c r="BR74" s="107"/>
      <c r="BS74" s="107"/>
      <c r="BT74" s="107" t="b">
        <f>BT71=BT73</f>
        <v>1</v>
      </c>
      <c r="BU74" s="107"/>
      <c r="BV74" s="39"/>
      <c r="BW74" s="39"/>
      <c r="BX74" s="39"/>
      <c r="BY74" s="39"/>
      <c r="BZ74" s="39"/>
      <c r="CA74" s="39"/>
      <c r="CB74" s="107" t="b">
        <f>CB73=CB71</f>
        <v>1</v>
      </c>
      <c r="CC74" s="107"/>
      <c r="CD74" s="107"/>
      <c r="CE74" s="107"/>
      <c r="CF74" s="107" t="b">
        <f>CF71=CF73</f>
        <v>1</v>
      </c>
      <c r="CG74" s="107"/>
      <c r="CH74" s="39"/>
      <c r="CI74" s="39"/>
      <c r="CJ74" s="39"/>
      <c r="CK74" s="39"/>
      <c r="CL74" s="39"/>
      <c r="CM74" s="39"/>
      <c r="CN74" s="108" t="b">
        <f>CN73=CN71</f>
        <v>1</v>
      </c>
      <c r="CO74" s="109"/>
      <c r="CP74" s="109"/>
      <c r="CQ74" s="109"/>
      <c r="CR74" s="97"/>
      <c r="CS74" s="170">
        <v>1</v>
      </c>
      <c r="CT74" s="159"/>
      <c r="CU74" s="159"/>
      <c r="CV74" s="159"/>
      <c r="CW74" s="159"/>
      <c r="CX74" s="160"/>
      <c r="CY74" s="158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115"/>
      <c r="EP74" s="115"/>
    </row>
    <row r="75" spans="1:146" ht="30" x14ac:dyDescent="0.25">
      <c r="A75" s="131"/>
      <c r="B75" s="32" t="s">
        <v>245</v>
      </c>
      <c r="C75" s="32" t="str">
        <f>_xlfn.CONCAT("1 курс - ",D75+E75,", 2 курс  - ",F75+G75,", 3 курс - ",H75+I75)</f>
        <v>1 курс - 1, 2 курс  - 6, 3 курс - 4</v>
      </c>
      <c r="D75" s="59">
        <f>COUNTIF(D7:D63,"З")</f>
        <v>0</v>
      </c>
      <c r="E75" s="59">
        <f t="shared" ref="E75:I75" si="142">COUNTIF(E7:E63,"З")</f>
        <v>1</v>
      </c>
      <c r="F75" s="59">
        <f t="shared" si="142"/>
        <v>3</v>
      </c>
      <c r="G75" s="59">
        <f t="shared" si="142"/>
        <v>3</v>
      </c>
      <c r="H75" s="59">
        <f t="shared" si="142"/>
        <v>1</v>
      </c>
      <c r="I75" s="59">
        <f t="shared" si="142"/>
        <v>3</v>
      </c>
      <c r="J75" s="59"/>
      <c r="K75" s="59"/>
      <c r="L75" s="59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59"/>
      <c r="X75" s="66"/>
      <c r="Y75" s="59"/>
      <c r="Z75" s="68"/>
      <c r="AA75" s="68"/>
      <c r="AB75" s="68"/>
      <c r="AC75" s="68"/>
      <c r="AD75" s="68"/>
      <c r="AE75" s="68"/>
      <c r="AF75" s="59"/>
      <c r="AG75" s="59"/>
      <c r="AH75" s="59"/>
      <c r="AI75" s="59"/>
      <c r="AJ75" s="66"/>
      <c r="AK75" s="59"/>
      <c r="AL75" s="68"/>
      <c r="AM75" s="68"/>
      <c r="AN75" s="68"/>
      <c r="AO75" s="68"/>
      <c r="AP75" s="68"/>
      <c r="AQ75" s="68"/>
      <c r="AR75" s="59"/>
      <c r="AS75" s="59"/>
      <c r="AT75" s="59"/>
      <c r="AU75" s="59"/>
      <c r="AV75" s="66"/>
      <c r="AW75" s="59"/>
      <c r="AX75" s="68"/>
      <c r="AY75" s="68"/>
      <c r="AZ75" s="68"/>
      <c r="BA75" s="68"/>
      <c r="BB75" s="68"/>
      <c r="BC75" s="68"/>
      <c r="BD75" s="59"/>
      <c r="BE75" s="59"/>
      <c r="BF75" s="59"/>
      <c r="BG75" s="59"/>
      <c r="BH75" s="66"/>
      <c r="BI75" s="59"/>
      <c r="BJ75" s="68"/>
      <c r="BK75" s="68"/>
      <c r="BL75" s="68"/>
      <c r="BM75" s="68"/>
      <c r="BN75" s="68"/>
      <c r="BO75" s="68"/>
      <c r="BP75" s="59"/>
      <c r="BQ75" s="59"/>
      <c r="BR75" s="59"/>
      <c r="BS75" s="59"/>
      <c r="BT75" s="66"/>
      <c r="BU75" s="59"/>
      <c r="BV75" s="68"/>
      <c r="BW75" s="68"/>
      <c r="BX75" s="68"/>
      <c r="BY75" s="68"/>
      <c r="BZ75" s="68"/>
      <c r="CA75" s="68"/>
      <c r="CB75" s="59"/>
      <c r="CC75" s="59"/>
      <c r="CD75" s="59"/>
      <c r="CE75" s="59"/>
      <c r="CF75" s="66"/>
      <c r="CG75" s="59"/>
      <c r="CH75" s="68"/>
      <c r="CI75" s="68"/>
      <c r="CJ75" s="68"/>
      <c r="CK75" s="68"/>
      <c r="CL75" s="68"/>
      <c r="CM75" s="68"/>
      <c r="CN75" s="131"/>
      <c r="CO75" s="131"/>
      <c r="CP75" s="131"/>
      <c r="CQ75" s="131"/>
      <c r="CR75" s="72"/>
      <c r="CS75" s="143">
        <v>1</v>
      </c>
      <c r="CT75" s="168"/>
      <c r="CU75" s="168"/>
      <c r="CV75" s="168"/>
      <c r="CW75" s="168"/>
      <c r="CX75" s="169"/>
      <c r="CY75" s="154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</row>
    <row r="76" spans="1:146" ht="30" x14ac:dyDescent="0.25">
      <c r="A76" s="131"/>
      <c r="B76" s="32" t="s">
        <v>246</v>
      </c>
      <c r="C76" s="32" t="str">
        <f>_xlfn.CONCAT("1 курс - ",D76+E76,", 2 курс  - ",F76+G76,", 3 курс - ",H76+I76)</f>
        <v>1 курс - 6, 2 курс  - 4, 3 курс - 6</v>
      </c>
      <c r="D76" s="59">
        <f>COUNTIF(D7:D63,"ДЗ")-1</f>
        <v>3</v>
      </c>
      <c r="E76" s="59">
        <f t="shared" ref="E76:I76" si="143">COUNTIF(E7:E63,"ДЗ")-1</f>
        <v>3</v>
      </c>
      <c r="F76" s="59">
        <f t="shared" si="143"/>
        <v>1</v>
      </c>
      <c r="G76" s="59">
        <f t="shared" si="143"/>
        <v>3</v>
      </c>
      <c r="H76" s="59">
        <f t="shared" si="143"/>
        <v>3</v>
      </c>
      <c r="I76" s="59">
        <f t="shared" si="143"/>
        <v>3</v>
      </c>
      <c r="J76" s="59"/>
      <c r="K76" s="253">
        <f>K71/(J71-J70)*100</f>
        <v>69.491525423728817</v>
      </c>
      <c r="L76" s="253">
        <f>L71/(J71-J70)*100</f>
        <v>30.508474576271187</v>
      </c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66"/>
      <c r="Y76" s="59"/>
      <c r="Z76" s="68"/>
      <c r="AA76" s="68"/>
      <c r="AB76" s="68"/>
      <c r="AC76" s="68"/>
      <c r="AD76" s="68"/>
      <c r="AE76" s="68"/>
      <c r="AF76" s="59"/>
      <c r="AG76" s="59"/>
      <c r="AH76" s="59"/>
      <c r="AI76" s="59"/>
      <c r="AJ76" s="66"/>
      <c r="AK76" s="59"/>
      <c r="AL76" s="68"/>
      <c r="AM76" s="68"/>
      <c r="AN76" s="68"/>
      <c r="AO76" s="68"/>
      <c r="AP76" s="68"/>
      <c r="AQ76" s="68"/>
      <c r="AR76" s="59"/>
      <c r="AS76" s="59"/>
      <c r="AT76" s="59"/>
      <c r="AU76" s="59"/>
      <c r="AV76" s="66"/>
      <c r="AW76" s="59"/>
      <c r="AX76" s="68"/>
      <c r="AY76" s="68"/>
      <c r="AZ76" s="68"/>
      <c r="BA76" s="68"/>
      <c r="BB76" s="68"/>
      <c r="BC76" s="68"/>
      <c r="BD76" s="59"/>
      <c r="BE76" s="59"/>
      <c r="BF76" s="59"/>
      <c r="BG76" s="59"/>
      <c r="BH76" s="66"/>
      <c r="BI76" s="59"/>
      <c r="BJ76" s="68"/>
      <c r="BK76" s="68"/>
      <c r="BL76" s="68"/>
      <c r="BM76" s="68"/>
      <c r="BN76" s="68"/>
      <c r="BO76" s="68"/>
      <c r="BP76" s="59"/>
      <c r="BQ76" s="59"/>
      <c r="BR76" s="59"/>
      <c r="BS76" s="59"/>
      <c r="BT76" s="66"/>
      <c r="BU76" s="59"/>
      <c r="BV76" s="68"/>
      <c r="BW76" s="68"/>
      <c r="BX76" s="68"/>
      <c r="BY76" s="68"/>
      <c r="BZ76" s="68"/>
      <c r="CA76" s="68"/>
      <c r="CB76" s="59"/>
      <c r="CC76" s="59"/>
      <c r="CD76" s="59"/>
      <c r="CE76" s="59"/>
      <c r="CF76" s="66"/>
      <c r="CG76" s="59"/>
      <c r="CH76" s="68"/>
      <c r="CI76" s="68"/>
      <c r="CJ76" s="68"/>
      <c r="CK76" s="68"/>
      <c r="CL76" s="68"/>
      <c r="CM76" s="68"/>
      <c r="CN76" s="131"/>
      <c r="CO76" s="131"/>
      <c r="CP76" s="131"/>
      <c r="CQ76" s="131"/>
      <c r="CR76" s="72"/>
      <c r="CS76" s="143">
        <v>1</v>
      </c>
      <c r="CT76" s="168"/>
      <c r="CU76" s="168"/>
      <c r="CV76" s="168"/>
      <c r="CW76" s="168"/>
      <c r="CX76" s="169"/>
      <c r="CY76" s="154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</row>
    <row r="77" spans="1:146" ht="30" x14ac:dyDescent="0.25">
      <c r="A77" s="179"/>
      <c r="B77" s="32" t="s">
        <v>247</v>
      </c>
      <c r="C77" s="32" t="str">
        <f>_xlfn.CONCAT("1 курс - ",D77+E77,", 2 курс  - ",F77+G77,", 3 курс - ",H77+I77)</f>
        <v>1 курс - 5, 2 курс  - 6, 3 курс - 6</v>
      </c>
      <c r="D77" s="59">
        <f t="shared" ref="D77:I77" si="144">COUNTIF(D7:D63,"Э")</f>
        <v>2</v>
      </c>
      <c r="E77" s="59">
        <f t="shared" si="144"/>
        <v>3</v>
      </c>
      <c r="F77" s="59">
        <f t="shared" si="144"/>
        <v>2</v>
      </c>
      <c r="G77" s="59">
        <f t="shared" si="144"/>
        <v>4</v>
      </c>
      <c r="H77" s="59">
        <f t="shared" si="144"/>
        <v>2</v>
      </c>
      <c r="I77" s="59">
        <f t="shared" si="144"/>
        <v>4</v>
      </c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66"/>
      <c r="Y77" s="59"/>
      <c r="Z77" s="68"/>
      <c r="AA77" s="68"/>
      <c r="AB77" s="68"/>
      <c r="AC77" s="68"/>
      <c r="AD77" s="68"/>
      <c r="AE77" s="68"/>
      <c r="AF77" s="59"/>
      <c r="AG77" s="59"/>
      <c r="AH77" s="59"/>
      <c r="AI77" s="59"/>
      <c r="AJ77" s="66"/>
      <c r="AK77" s="59"/>
      <c r="AL77" s="68"/>
      <c r="AM77" s="68"/>
      <c r="AN77" s="68"/>
      <c r="AO77" s="68"/>
      <c r="AP77" s="68"/>
      <c r="AQ77" s="68"/>
      <c r="AR77" s="59"/>
      <c r="AS77" s="59"/>
      <c r="AT77" s="59"/>
      <c r="AU77" s="59"/>
      <c r="AV77" s="66"/>
      <c r="AW77" s="59"/>
      <c r="AX77" s="68"/>
      <c r="AY77" s="68"/>
      <c r="AZ77" s="68"/>
      <c r="BA77" s="68"/>
      <c r="BB77" s="68"/>
      <c r="BC77" s="68"/>
      <c r="BD77" s="59"/>
      <c r="BE77" s="59"/>
      <c r="BF77" s="59"/>
      <c r="BG77" s="59"/>
      <c r="BH77" s="66"/>
      <c r="BI77" s="59"/>
      <c r="BJ77" s="68"/>
      <c r="BK77" s="68"/>
      <c r="BL77" s="68"/>
      <c r="BM77" s="68"/>
      <c r="BN77" s="68"/>
      <c r="BO77" s="68"/>
      <c r="BP77" s="59"/>
      <c r="BQ77" s="59"/>
      <c r="BR77" s="59"/>
      <c r="BS77" s="59"/>
      <c r="BT77" s="66"/>
      <c r="BU77" s="59"/>
      <c r="BV77" s="68"/>
      <c r="BW77" s="68"/>
      <c r="BX77" s="68"/>
      <c r="BY77" s="68"/>
      <c r="BZ77" s="68"/>
      <c r="CA77" s="68"/>
      <c r="CB77" s="59"/>
      <c r="CC77" s="59"/>
      <c r="CD77" s="59"/>
      <c r="CE77" s="59"/>
      <c r="CF77" s="66"/>
      <c r="CG77" s="59"/>
      <c r="CH77" s="68"/>
      <c r="CI77" s="68"/>
      <c r="CJ77" s="68"/>
      <c r="CK77" s="68"/>
      <c r="CL77" s="68"/>
      <c r="CM77" s="68"/>
      <c r="CN77" s="131"/>
      <c r="CO77" s="131"/>
      <c r="CP77" s="131"/>
      <c r="CQ77" s="131"/>
      <c r="CR77" s="72"/>
      <c r="CS77" s="143">
        <v>1</v>
      </c>
      <c r="CT77" s="168"/>
      <c r="CU77" s="168"/>
      <c r="CV77" s="168"/>
      <c r="CW77" s="168"/>
      <c r="CX77" s="169"/>
      <c r="CY77" s="154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</row>
    <row r="78" spans="1:146" ht="30" x14ac:dyDescent="0.25">
      <c r="A78" s="179"/>
      <c r="B78" s="32" t="s">
        <v>310</v>
      </c>
      <c r="C78" s="32" t="str">
        <f>_xlfn.CONCAT("1 курс - ",D78+E78,", 2 курс  - ",F78+G78,", 3 курс - ",H78+I78)</f>
        <v>1 курс - 10, 2 курс  - 9, 3 курс - 3</v>
      </c>
      <c r="D78" s="59">
        <f>COUNTIF(D7:D63,"ДФК")</f>
        <v>5</v>
      </c>
      <c r="E78" s="59">
        <f t="shared" ref="E78:I78" si="145">COUNTIF(E7:E63,"ДФК")</f>
        <v>5</v>
      </c>
      <c r="F78" s="59">
        <f t="shared" si="145"/>
        <v>4</v>
      </c>
      <c r="G78" s="59">
        <f t="shared" si="145"/>
        <v>5</v>
      </c>
      <c r="H78" s="59">
        <f t="shared" si="145"/>
        <v>3</v>
      </c>
      <c r="I78" s="59">
        <f t="shared" si="145"/>
        <v>0</v>
      </c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66"/>
      <c r="Y78" s="59"/>
      <c r="Z78" s="68"/>
      <c r="AA78" s="68"/>
      <c r="AB78" s="68"/>
      <c r="AC78" s="68"/>
      <c r="AD78" s="68"/>
      <c r="AE78" s="68"/>
      <c r="AF78" s="59"/>
      <c r="AG78" s="59"/>
      <c r="AH78" s="59"/>
      <c r="AI78" s="59"/>
      <c r="AJ78" s="66"/>
      <c r="AK78" s="59"/>
      <c r="AL78" s="68"/>
      <c r="AM78" s="68"/>
      <c r="AN78" s="68"/>
      <c r="AO78" s="68"/>
      <c r="AP78" s="68"/>
      <c r="AQ78" s="68"/>
      <c r="AR78" s="59"/>
      <c r="AS78" s="59"/>
      <c r="AT78" s="59"/>
      <c r="AU78" s="59"/>
      <c r="AV78" s="66"/>
      <c r="AW78" s="59"/>
      <c r="AX78" s="68"/>
      <c r="AY78" s="68"/>
      <c r="AZ78" s="68"/>
      <c r="BA78" s="68"/>
      <c r="BB78" s="68"/>
      <c r="BC78" s="68"/>
      <c r="BD78" s="59"/>
      <c r="BE78" s="59"/>
      <c r="BF78" s="59"/>
      <c r="BG78" s="59"/>
      <c r="BH78" s="66"/>
      <c r="BI78" s="59"/>
      <c r="BJ78" s="68"/>
      <c r="BK78" s="68"/>
      <c r="BL78" s="68"/>
      <c r="BM78" s="68"/>
      <c r="BN78" s="68"/>
      <c r="BO78" s="68"/>
      <c r="BP78" s="59"/>
      <c r="BQ78" s="59"/>
      <c r="BR78" s="59"/>
      <c r="BS78" s="59"/>
      <c r="BT78" s="66"/>
      <c r="BU78" s="59"/>
      <c r="BV78" s="68"/>
      <c r="BW78" s="68"/>
      <c r="BX78" s="68"/>
      <c r="BY78" s="68"/>
      <c r="BZ78" s="68"/>
      <c r="CA78" s="68"/>
      <c r="CB78" s="59"/>
      <c r="CC78" s="59"/>
      <c r="CD78" s="59"/>
      <c r="CE78" s="59"/>
      <c r="CF78" s="66"/>
      <c r="CG78" s="59"/>
      <c r="CH78" s="68"/>
      <c r="CI78" s="68"/>
      <c r="CJ78" s="68"/>
      <c r="CK78" s="68"/>
      <c r="CL78" s="68"/>
      <c r="CM78" s="68"/>
      <c r="CN78" s="131"/>
      <c r="CO78" s="131"/>
      <c r="CP78" s="131"/>
      <c r="CQ78" s="131"/>
      <c r="CR78" s="72"/>
      <c r="CS78" s="143">
        <v>1</v>
      </c>
      <c r="CT78" s="131"/>
      <c r="CU78" s="131"/>
      <c r="CV78" s="131"/>
      <c r="CW78" s="131"/>
      <c r="CX78" s="132"/>
      <c r="CY78" s="11"/>
    </row>
    <row r="79" spans="1:146" ht="30" x14ac:dyDescent="0.25">
      <c r="A79" s="180"/>
      <c r="B79" s="173" t="s">
        <v>248</v>
      </c>
      <c r="C79" s="173" t="str">
        <f>_xlfn.CONCAT("1 курс - ",D79+E79,", 2 курс  - ",F79+G79,", 3 курс - ",H79+I79)</f>
        <v>1 курс - 0, 2 курс  - 0, 3 курс - 0</v>
      </c>
      <c r="D79" s="174">
        <f>COUNTIF(D7:D63,"КП")</f>
        <v>0</v>
      </c>
      <c r="E79" s="174">
        <f t="shared" ref="E79:I79" si="146">COUNTIF(E7:E63,"КП")</f>
        <v>0</v>
      </c>
      <c r="F79" s="174">
        <f t="shared" si="146"/>
        <v>0</v>
      </c>
      <c r="G79" s="174">
        <f t="shared" si="146"/>
        <v>0</v>
      </c>
      <c r="H79" s="174">
        <f t="shared" si="146"/>
        <v>0</v>
      </c>
      <c r="I79" s="174">
        <f t="shared" si="146"/>
        <v>0</v>
      </c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5"/>
      <c r="Y79" s="174"/>
      <c r="Z79" s="176"/>
      <c r="AA79" s="176"/>
      <c r="AB79" s="176"/>
      <c r="AC79" s="176"/>
      <c r="AD79" s="176"/>
      <c r="AE79" s="176"/>
      <c r="AF79" s="174"/>
      <c r="AG79" s="174"/>
      <c r="AH79" s="174"/>
      <c r="AI79" s="174"/>
      <c r="AJ79" s="175"/>
      <c r="AK79" s="174"/>
      <c r="AL79" s="176"/>
      <c r="AM79" s="176"/>
      <c r="AN79" s="176"/>
      <c r="AO79" s="176"/>
      <c r="AP79" s="176"/>
      <c r="AQ79" s="176"/>
      <c r="AR79" s="174"/>
      <c r="AS79" s="174"/>
      <c r="AT79" s="174"/>
      <c r="AU79" s="174"/>
      <c r="AV79" s="175"/>
      <c r="AW79" s="174"/>
      <c r="AX79" s="176"/>
      <c r="AY79" s="176"/>
      <c r="AZ79" s="176"/>
      <c r="BA79" s="176"/>
      <c r="BB79" s="176"/>
      <c r="BC79" s="176"/>
      <c r="BD79" s="174"/>
      <c r="BE79" s="174"/>
      <c r="BF79" s="174"/>
      <c r="BG79" s="174"/>
      <c r="BH79" s="175"/>
      <c r="BI79" s="174"/>
      <c r="BJ79" s="176"/>
      <c r="BK79" s="176"/>
      <c r="BL79" s="176"/>
      <c r="BM79" s="176"/>
      <c r="BN79" s="176"/>
      <c r="BO79" s="176"/>
      <c r="BP79" s="174"/>
      <c r="BQ79" s="174"/>
      <c r="BR79" s="174"/>
      <c r="BS79" s="174"/>
      <c r="BT79" s="175"/>
      <c r="BU79" s="174"/>
      <c r="BV79" s="176"/>
      <c r="BW79" s="176"/>
      <c r="BX79" s="176"/>
      <c r="BY79" s="176"/>
      <c r="BZ79" s="176"/>
      <c r="CA79" s="176"/>
      <c r="CB79" s="174"/>
      <c r="CC79" s="174"/>
      <c r="CD79" s="174"/>
      <c r="CE79" s="174"/>
      <c r="CF79" s="175"/>
      <c r="CG79" s="174"/>
      <c r="CH79" s="176"/>
      <c r="CI79" s="176"/>
      <c r="CJ79" s="176"/>
      <c r="CK79" s="176"/>
      <c r="CL79" s="176"/>
      <c r="CM79" s="176"/>
      <c r="CN79" s="131"/>
      <c r="CO79" s="131"/>
      <c r="CP79" s="131"/>
      <c r="CQ79" s="131"/>
      <c r="CR79" s="177"/>
      <c r="CS79" s="178">
        <v>1</v>
      </c>
      <c r="CT79" s="131"/>
      <c r="CU79" s="131"/>
      <c r="CV79" s="131"/>
      <c r="CW79" s="131"/>
      <c r="CX79" s="132"/>
      <c r="CY79" s="11"/>
    </row>
    <row r="80" spans="1:146" x14ac:dyDescent="0.25">
      <c r="A80" s="445" t="s">
        <v>249</v>
      </c>
      <c r="B80" s="446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66"/>
      <c r="Y80" s="59"/>
      <c r="Z80" s="68"/>
      <c r="AA80" s="68"/>
      <c r="AB80" s="68"/>
      <c r="AC80" s="68"/>
      <c r="AD80" s="68"/>
      <c r="AE80" s="68"/>
      <c r="AF80" s="59"/>
      <c r="AG80" s="59"/>
      <c r="AH80" s="59"/>
      <c r="AI80" s="59"/>
      <c r="AJ80" s="66"/>
      <c r="AK80" s="59"/>
      <c r="AL80" s="68"/>
      <c r="AM80" s="68"/>
      <c r="AN80" s="68"/>
      <c r="AO80" s="68"/>
      <c r="AP80" s="68"/>
      <c r="AQ80" s="68"/>
      <c r="AR80" s="59"/>
      <c r="AS80" s="59"/>
      <c r="AT80" s="59"/>
      <c r="AU80" s="59"/>
      <c r="AV80" s="66"/>
      <c r="AW80" s="59"/>
      <c r="AX80" s="68"/>
      <c r="AY80" s="68"/>
      <c r="AZ80" s="68"/>
      <c r="BA80" s="68"/>
      <c r="BB80" s="68"/>
      <c r="BC80" s="68"/>
      <c r="BD80" s="59"/>
      <c r="BE80" s="59"/>
      <c r="BF80" s="59"/>
      <c r="BG80" s="59"/>
      <c r="BH80" s="66"/>
      <c r="BI80" s="59"/>
      <c r="BJ80" s="68"/>
      <c r="BK80" s="68"/>
      <c r="BL80" s="68"/>
      <c r="BM80" s="68"/>
      <c r="BN80" s="68"/>
      <c r="BO80" s="68"/>
      <c r="BP80" s="59"/>
      <c r="BQ80" s="59"/>
      <c r="BR80" s="59"/>
      <c r="BS80" s="59"/>
      <c r="BT80" s="66"/>
      <c r="BU80" s="59"/>
      <c r="BV80" s="68"/>
      <c r="BW80" s="68"/>
      <c r="BX80" s="68"/>
      <c r="BY80" s="68"/>
      <c r="BZ80" s="68"/>
      <c r="CA80" s="68"/>
      <c r="CB80" s="59"/>
      <c r="CC80" s="59"/>
      <c r="CD80" s="59"/>
      <c r="CE80" s="59"/>
      <c r="CF80" s="66"/>
      <c r="CG80" s="59"/>
      <c r="CH80" s="68"/>
      <c r="CI80" s="68"/>
      <c r="CJ80" s="68"/>
      <c r="CK80" s="68"/>
      <c r="CL80" s="68"/>
      <c r="CM80" s="68"/>
      <c r="CN80" s="59"/>
      <c r="CO80" s="59"/>
      <c r="CP80" s="59"/>
      <c r="CQ80" s="59"/>
      <c r="CR80" s="72"/>
      <c r="CS80" s="143">
        <v>1</v>
      </c>
      <c r="CT80" s="131"/>
      <c r="CU80" s="131"/>
      <c r="CV80" s="131"/>
      <c r="CW80" s="131"/>
      <c r="CX80" s="132"/>
      <c r="CY80" s="11"/>
    </row>
    <row r="81" spans="1:108" x14ac:dyDescent="0.25">
      <c r="A81" s="42" t="s">
        <v>130</v>
      </c>
      <c r="B81" s="43" t="s">
        <v>250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5"/>
      <c r="Y81" s="42"/>
      <c r="Z81" s="40"/>
      <c r="AA81" s="40"/>
      <c r="AB81" s="40"/>
      <c r="AC81" s="40"/>
      <c r="AD81" s="40"/>
      <c r="AE81" s="40"/>
      <c r="AF81" s="42"/>
      <c r="AG81" s="42"/>
      <c r="AH81" s="42"/>
      <c r="AI81" s="42"/>
      <c r="AJ81" s="45"/>
      <c r="AK81" s="42"/>
      <c r="AL81" s="40"/>
      <c r="AM81" s="40"/>
      <c r="AN81" s="40"/>
      <c r="AO81" s="40"/>
      <c r="AP81" s="40"/>
      <c r="AQ81" s="40"/>
      <c r="AR81" s="42"/>
      <c r="AS81" s="42"/>
      <c r="AT81" s="42"/>
      <c r="AU81" s="42"/>
      <c r="AV81" s="45"/>
      <c r="AW81" s="42"/>
      <c r="AX81" s="40"/>
      <c r="AY81" s="40"/>
      <c r="AZ81" s="40"/>
      <c r="BA81" s="40"/>
      <c r="BB81" s="40"/>
      <c r="BC81" s="40"/>
      <c r="BD81" s="42"/>
      <c r="BE81" s="42"/>
      <c r="BF81" s="42"/>
      <c r="BG81" s="42"/>
      <c r="BH81" s="45"/>
      <c r="BI81" s="42"/>
      <c r="BJ81" s="40"/>
      <c r="BK81" s="40"/>
      <c r="BL81" s="40"/>
      <c r="BM81" s="40"/>
      <c r="BN81" s="40"/>
      <c r="BO81" s="40"/>
      <c r="BP81" s="42"/>
      <c r="BQ81" s="42"/>
      <c r="BR81" s="42"/>
      <c r="BS81" s="42"/>
      <c r="BT81" s="45"/>
      <c r="BU81" s="42"/>
      <c r="BV81" s="40"/>
      <c r="BW81" s="40"/>
      <c r="BX81" s="40"/>
      <c r="BY81" s="40"/>
      <c r="BZ81" s="40"/>
      <c r="CA81" s="40"/>
      <c r="CB81" s="42"/>
      <c r="CC81" s="42"/>
      <c r="CD81" s="42"/>
      <c r="CE81" s="42"/>
      <c r="CF81" s="45"/>
      <c r="CG81" s="42"/>
      <c r="CH81" s="40"/>
      <c r="CI81" s="40"/>
      <c r="CJ81" s="40"/>
      <c r="CK81" s="40"/>
      <c r="CL81" s="40"/>
      <c r="CM81" s="40"/>
      <c r="CN81" s="42"/>
      <c r="CO81" s="42"/>
      <c r="CP81" s="42"/>
      <c r="CQ81" s="42"/>
      <c r="CR81" s="34"/>
      <c r="CS81" s="171">
        <v>1</v>
      </c>
      <c r="CT81" s="35"/>
      <c r="CU81" s="35"/>
      <c r="CV81" s="35"/>
      <c r="CW81" s="35"/>
      <c r="CX81" s="11"/>
      <c r="CY81" s="11"/>
    </row>
    <row r="82" spans="1:108" x14ac:dyDescent="0.25">
      <c r="A82" s="42" t="s">
        <v>126</v>
      </c>
      <c r="B82" s="43" t="s">
        <v>251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5"/>
      <c r="Y82" s="42"/>
      <c r="Z82" s="40"/>
      <c r="AA82" s="40"/>
      <c r="AB82" s="40"/>
      <c r="AC82" s="40"/>
      <c r="AD82" s="40"/>
      <c r="AE82" s="40"/>
      <c r="AF82" s="42"/>
      <c r="AG82" s="42"/>
      <c r="AH82" s="42"/>
      <c r="AI82" s="42"/>
      <c r="AJ82" s="45"/>
      <c r="AK82" s="42"/>
      <c r="AL82" s="40"/>
      <c r="AM82" s="40"/>
      <c r="AN82" s="40"/>
      <c r="AO82" s="40"/>
      <c r="AP82" s="40"/>
      <c r="AQ82" s="40"/>
      <c r="AR82" s="42"/>
      <c r="AS82" s="42"/>
      <c r="AT82" s="42"/>
      <c r="AU82" s="42"/>
      <c r="AV82" s="45"/>
      <c r="AW82" s="42"/>
      <c r="AX82" s="40"/>
      <c r="AY82" s="40"/>
      <c r="AZ82" s="40"/>
      <c r="BA82" s="40"/>
      <c r="BB82" s="40"/>
      <c r="BC82" s="40"/>
      <c r="BD82" s="42"/>
      <c r="BE82" s="42"/>
      <c r="BF82" s="42"/>
      <c r="BG82" s="42"/>
      <c r="BH82" s="45"/>
      <c r="BI82" s="42"/>
      <c r="BJ82" s="40"/>
      <c r="BK82" s="40"/>
      <c r="BL82" s="40"/>
      <c r="BM82" s="40"/>
      <c r="BN82" s="40"/>
      <c r="BO82" s="40"/>
      <c r="BP82" s="42"/>
      <c r="BQ82" s="42"/>
      <c r="BR82" s="42"/>
      <c r="BS82" s="42"/>
      <c r="BT82" s="45"/>
      <c r="BU82" s="42"/>
      <c r="BV82" s="40"/>
      <c r="BW82" s="40"/>
      <c r="BX82" s="40"/>
      <c r="BY82" s="40"/>
      <c r="BZ82" s="40"/>
      <c r="CA82" s="40"/>
      <c r="CB82" s="42"/>
      <c r="CC82" s="42"/>
      <c r="CD82" s="42"/>
      <c r="CE82" s="42"/>
      <c r="CF82" s="45"/>
      <c r="CG82" s="42"/>
      <c r="CH82" s="40"/>
      <c r="CI82" s="40"/>
      <c r="CJ82" s="40"/>
      <c r="CK82" s="40"/>
      <c r="CL82" s="40"/>
      <c r="CM82" s="40"/>
      <c r="CN82" s="42"/>
      <c r="CO82" s="42"/>
      <c r="CP82" s="42"/>
      <c r="CQ82" s="42"/>
      <c r="CR82" s="34"/>
      <c r="CS82" s="171">
        <v>1</v>
      </c>
      <c r="CT82" s="35"/>
      <c r="CU82" s="35"/>
      <c r="CV82" s="35"/>
      <c r="CW82" s="35"/>
      <c r="CX82" s="11"/>
      <c r="CY82" s="11"/>
    </row>
    <row r="83" spans="1:108" x14ac:dyDescent="0.25">
      <c r="A83" s="42" t="s">
        <v>127</v>
      </c>
      <c r="B83" s="43" t="s">
        <v>252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5"/>
      <c r="Y83" s="42"/>
      <c r="Z83" s="40"/>
      <c r="AA83" s="40"/>
      <c r="AB83" s="40"/>
      <c r="AC83" s="40"/>
      <c r="AD83" s="40"/>
      <c r="AE83" s="40"/>
      <c r="AF83" s="42"/>
      <c r="AG83" s="42"/>
      <c r="AH83" s="42"/>
      <c r="AI83" s="42"/>
      <c r="AJ83" s="45"/>
      <c r="AK83" s="42"/>
      <c r="AL83" s="40"/>
      <c r="AM83" s="40"/>
      <c r="AN83" s="40"/>
      <c r="AO83" s="40"/>
      <c r="AP83" s="40"/>
      <c r="AQ83" s="40"/>
      <c r="AR83" s="42"/>
      <c r="AS83" s="42"/>
      <c r="AT83" s="42"/>
      <c r="AU83" s="42"/>
      <c r="AV83" s="45"/>
      <c r="AW83" s="42"/>
      <c r="AX83" s="40"/>
      <c r="AY83" s="40"/>
      <c r="AZ83" s="40"/>
      <c r="BA83" s="40"/>
      <c r="BB83" s="40"/>
      <c r="BC83" s="40"/>
      <c r="BD83" s="42"/>
      <c r="BE83" s="42"/>
      <c r="BF83" s="42"/>
      <c r="BG83" s="42"/>
      <c r="BH83" s="45"/>
      <c r="BI83" s="42"/>
      <c r="BJ83" s="40"/>
      <c r="BK83" s="40"/>
      <c r="BL83" s="40"/>
      <c r="BM83" s="40"/>
      <c r="BN83" s="40"/>
      <c r="BO83" s="40"/>
      <c r="BP83" s="42"/>
      <c r="BQ83" s="42"/>
      <c r="BR83" s="42"/>
      <c r="BS83" s="42"/>
      <c r="BT83" s="45"/>
      <c r="BU83" s="42"/>
      <c r="BV83" s="40"/>
      <c r="BW83" s="40"/>
      <c r="BX83" s="40"/>
      <c r="BY83" s="40"/>
      <c r="BZ83" s="40"/>
      <c r="CA83" s="40"/>
      <c r="CB83" s="42"/>
      <c r="CC83" s="42"/>
      <c r="CD83" s="42"/>
      <c r="CE83" s="42"/>
      <c r="CF83" s="45"/>
      <c r="CG83" s="42"/>
      <c r="CH83" s="40"/>
      <c r="CI83" s="40"/>
      <c r="CJ83" s="40"/>
      <c r="CK83" s="40"/>
      <c r="CL83" s="40"/>
      <c r="CM83" s="40"/>
      <c r="CN83" s="42"/>
      <c r="CO83" s="42"/>
      <c r="CP83" s="42"/>
      <c r="CQ83" s="42"/>
      <c r="CR83" s="34"/>
      <c r="CS83" s="171">
        <v>1</v>
      </c>
      <c r="CT83" s="35"/>
      <c r="CU83" s="35"/>
      <c r="CV83" s="35"/>
      <c r="CW83" s="35"/>
      <c r="CX83" s="11"/>
      <c r="CY83" s="11"/>
    </row>
    <row r="84" spans="1:108" x14ac:dyDescent="0.25">
      <c r="A84" s="42" t="s">
        <v>265</v>
      </c>
      <c r="B84" s="43" t="s">
        <v>253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5"/>
      <c r="Y84" s="42"/>
      <c r="Z84" s="40"/>
      <c r="AA84" s="40"/>
      <c r="AB84" s="40"/>
      <c r="AC84" s="40"/>
      <c r="AD84" s="40"/>
      <c r="AE84" s="40"/>
      <c r="AF84" s="42"/>
      <c r="AG84" s="42"/>
      <c r="AH84" s="42"/>
      <c r="AI84" s="42"/>
      <c r="AJ84" s="45"/>
      <c r="AK84" s="42"/>
      <c r="AL84" s="40"/>
      <c r="AM84" s="40"/>
      <c r="AN84" s="40"/>
      <c r="AO84" s="40"/>
      <c r="AP84" s="40"/>
      <c r="AQ84" s="40"/>
      <c r="AR84" s="42"/>
      <c r="AS84" s="42"/>
      <c r="AT84" s="42"/>
      <c r="AU84" s="42"/>
      <c r="AV84" s="45"/>
      <c r="AW84" s="42"/>
      <c r="AX84" s="40"/>
      <c r="AY84" s="40"/>
      <c r="AZ84" s="40"/>
      <c r="BA84" s="40"/>
      <c r="BB84" s="40"/>
      <c r="BC84" s="40"/>
      <c r="BD84" s="42"/>
      <c r="BE84" s="42"/>
      <c r="BF84" s="42"/>
      <c r="BG84" s="42"/>
      <c r="BH84" s="45"/>
      <c r="BI84" s="42"/>
      <c r="BJ84" s="40"/>
      <c r="BK84" s="40"/>
      <c r="BL84" s="40"/>
      <c r="BM84" s="40"/>
      <c r="BN84" s="40"/>
      <c r="BO84" s="40"/>
      <c r="BP84" s="42"/>
      <c r="BQ84" s="42"/>
      <c r="BR84" s="42"/>
      <c r="BS84" s="42"/>
      <c r="BT84" s="45"/>
      <c r="BU84" s="42"/>
      <c r="BV84" s="40"/>
      <c r="BW84" s="40"/>
      <c r="BX84" s="40"/>
      <c r="BY84" s="40"/>
      <c r="BZ84" s="40"/>
      <c r="CA84" s="40"/>
      <c r="CB84" s="42"/>
      <c r="CC84" s="42"/>
      <c r="CD84" s="42"/>
      <c r="CE84" s="42"/>
      <c r="CF84" s="45"/>
      <c r="CG84" s="42"/>
      <c r="CH84" s="40"/>
      <c r="CI84" s="40"/>
      <c r="CJ84" s="40"/>
      <c r="CK84" s="40"/>
      <c r="CL84" s="40"/>
      <c r="CM84" s="40"/>
      <c r="CN84" s="42"/>
      <c r="CO84" s="42"/>
      <c r="CP84" s="42"/>
      <c r="CQ84" s="42"/>
      <c r="CR84" s="34"/>
      <c r="CS84" s="34">
        <v>1</v>
      </c>
      <c r="CT84" s="35"/>
      <c r="CU84" s="35"/>
      <c r="CV84" s="35"/>
      <c r="CW84" s="35"/>
      <c r="CX84" s="11"/>
      <c r="CY84" s="11"/>
    </row>
    <row r="85" spans="1:108" x14ac:dyDescent="0.25">
      <c r="A85" s="42" t="s">
        <v>266</v>
      </c>
      <c r="B85" s="43" t="s">
        <v>254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5"/>
      <c r="Y85" s="42"/>
      <c r="Z85" s="40"/>
      <c r="AA85" s="40"/>
      <c r="AB85" s="40"/>
      <c r="AC85" s="40"/>
      <c r="AD85" s="40"/>
      <c r="AE85" s="40"/>
      <c r="AF85" s="42"/>
      <c r="AG85" s="42"/>
      <c r="AH85" s="42"/>
      <c r="AI85" s="42"/>
      <c r="AJ85" s="45"/>
      <c r="AK85" s="42"/>
      <c r="AL85" s="40"/>
      <c r="AM85" s="40"/>
      <c r="AN85" s="40"/>
      <c r="AO85" s="40"/>
      <c r="AP85" s="40"/>
      <c r="AQ85" s="40"/>
      <c r="AR85" s="42"/>
      <c r="AS85" s="42"/>
      <c r="AT85" s="42"/>
      <c r="AU85" s="42"/>
      <c r="AV85" s="45"/>
      <c r="AW85" s="42"/>
      <c r="AX85" s="40"/>
      <c r="AY85" s="40"/>
      <c r="AZ85" s="40"/>
      <c r="BA85" s="40"/>
      <c r="BB85" s="40"/>
      <c r="BC85" s="40"/>
      <c r="BD85" s="42"/>
      <c r="BE85" s="42"/>
      <c r="BF85" s="42"/>
      <c r="BG85" s="42"/>
      <c r="BH85" s="45"/>
      <c r="BI85" s="42"/>
      <c r="BJ85" s="40"/>
      <c r="BK85" s="40"/>
      <c r="BL85" s="40"/>
      <c r="BM85" s="40"/>
      <c r="BN85" s="40"/>
      <c r="BO85" s="40"/>
      <c r="BP85" s="42"/>
      <c r="BQ85" s="42"/>
      <c r="BR85" s="42"/>
      <c r="BS85" s="42"/>
      <c r="BT85" s="45"/>
      <c r="BU85" s="42"/>
      <c r="BV85" s="40"/>
      <c r="BW85" s="40"/>
      <c r="BX85" s="40"/>
      <c r="BY85" s="40"/>
      <c r="BZ85" s="40"/>
      <c r="CA85" s="40"/>
      <c r="CB85" s="42"/>
      <c r="CC85" s="42"/>
      <c r="CD85" s="42"/>
      <c r="CE85" s="42"/>
      <c r="CF85" s="45"/>
      <c r="CG85" s="42"/>
      <c r="CH85" s="40"/>
      <c r="CI85" s="40"/>
      <c r="CJ85" s="40"/>
      <c r="CK85" s="40"/>
      <c r="CL85" s="40"/>
      <c r="CM85" s="40"/>
      <c r="CN85" s="42"/>
      <c r="CO85" s="42"/>
      <c r="CP85" s="42"/>
      <c r="CQ85" s="42"/>
      <c r="CR85" s="34"/>
      <c r="CS85" s="34">
        <v>1</v>
      </c>
      <c r="CT85" s="35"/>
      <c r="CU85" s="35"/>
      <c r="CV85" s="35"/>
      <c r="CW85" s="35"/>
      <c r="CX85" s="11"/>
      <c r="CY85" s="11"/>
    </row>
    <row r="86" spans="1:108" x14ac:dyDescent="0.25">
      <c r="A86" s="42" t="s">
        <v>309</v>
      </c>
      <c r="B86" s="43" t="s">
        <v>311</v>
      </c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5"/>
      <c r="Y86" s="42"/>
      <c r="Z86" s="40"/>
      <c r="AA86" s="40"/>
      <c r="AB86" s="40"/>
      <c r="AC86" s="40"/>
      <c r="AD86" s="40"/>
      <c r="AE86" s="40"/>
      <c r="AF86" s="42"/>
      <c r="AG86" s="42"/>
      <c r="AH86" s="42"/>
      <c r="AI86" s="42"/>
      <c r="AJ86" s="45"/>
      <c r="AK86" s="42"/>
      <c r="AL86" s="40"/>
      <c r="AM86" s="40"/>
      <c r="AN86" s="40"/>
      <c r="AO86" s="40"/>
      <c r="AP86" s="40"/>
      <c r="AQ86" s="40"/>
      <c r="AR86" s="42"/>
      <c r="AS86" s="42"/>
      <c r="AT86" s="42"/>
      <c r="AU86" s="42"/>
      <c r="AV86" s="45"/>
      <c r="AW86" s="42"/>
      <c r="AX86" s="40"/>
      <c r="AY86" s="40"/>
      <c r="AZ86" s="40"/>
      <c r="BA86" s="40"/>
      <c r="BB86" s="40"/>
      <c r="BC86" s="40"/>
      <c r="BD86" s="42"/>
      <c r="BE86" s="42"/>
      <c r="BF86" s="42"/>
      <c r="BG86" s="42"/>
      <c r="BH86" s="45"/>
      <c r="BI86" s="42"/>
      <c r="BJ86" s="40"/>
      <c r="BK86" s="40"/>
      <c r="BL86" s="40"/>
      <c r="BM86" s="40"/>
      <c r="BN86" s="40"/>
      <c r="BO86" s="40"/>
      <c r="BP86" s="42"/>
      <c r="BQ86" s="42"/>
      <c r="BR86" s="42"/>
      <c r="BS86" s="42"/>
      <c r="BT86" s="45"/>
      <c r="BU86" s="42"/>
      <c r="BV86" s="40"/>
      <c r="BW86" s="40"/>
      <c r="BX86" s="40"/>
      <c r="BY86" s="40"/>
      <c r="BZ86" s="40"/>
      <c r="CA86" s="40"/>
      <c r="CB86" s="42"/>
      <c r="CC86" s="42"/>
      <c r="CD86" s="42"/>
      <c r="CE86" s="42"/>
      <c r="CF86" s="45"/>
      <c r="CG86" s="42"/>
      <c r="CH86" s="40"/>
      <c r="CI86" s="40"/>
      <c r="CJ86" s="40"/>
      <c r="CK86" s="40"/>
      <c r="CL86" s="40"/>
      <c r="CM86" s="40"/>
      <c r="CN86" s="42"/>
      <c r="CO86" s="42"/>
      <c r="CP86" s="42"/>
      <c r="CQ86" s="42"/>
      <c r="CR86" s="34"/>
      <c r="CS86" s="34">
        <v>1</v>
      </c>
      <c r="CT86" s="35"/>
      <c r="CU86" s="35"/>
      <c r="CV86" s="35"/>
      <c r="CW86" s="35"/>
      <c r="CX86" s="11"/>
      <c r="CY86" s="11"/>
    </row>
    <row r="87" spans="1:108" x14ac:dyDescent="0.25">
      <c r="A87" s="42"/>
      <c r="B87" s="43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5"/>
      <c r="Y87" s="42"/>
      <c r="Z87" s="40"/>
      <c r="AA87" s="40"/>
      <c r="AB87" s="40"/>
      <c r="AC87" s="40"/>
      <c r="AD87" s="40"/>
      <c r="AE87" s="40"/>
      <c r="AF87" s="42"/>
      <c r="AG87" s="42"/>
      <c r="AH87" s="42"/>
      <c r="AI87" s="42"/>
      <c r="AJ87" s="45"/>
      <c r="AK87" s="42"/>
      <c r="AL87" s="40"/>
      <c r="AM87" s="40"/>
      <c r="AN87" s="40"/>
      <c r="AO87" s="40"/>
      <c r="AP87" s="40"/>
      <c r="AQ87" s="40"/>
      <c r="AR87" s="42"/>
      <c r="AS87" s="42"/>
      <c r="AT87" s="42"/>
      <c r="AU87" s="42"/>
      <c r="AV87" s="45"/>
      <c r="AW87" s="42"/>
      <c r="AX87" s="40"/>
      <c r="AY87" s="40"/>
      <c r="AZ87" s="40"/>
      <c r="BA87" s="40"/>
      <c r="BB87" s="40"/>
      <c r="BC87" s="40"/>
      <c r="BD87" s="42"/>
      <c r="BE87" s="42"/>
      <c r="BF87" s="42"/>
      <c r="BG87" s="42"/>
      <c r="BH87" s="45"/>
      <c r="BI87" s="42"/>
      <c r="BJ87" s="40"/>
      <c r="BK87" s="40"/>
      <c r="BL87" s="40"/>
      <c r="BM87" s="40"/>
      <c r="BN87" s="40"/>
      <c r="BO87" s="40"/>
      <c r="BP87" s="42"/>
      <c r="BQ87" s="42"/>
      <c r="BR87" s="42"/>
      <c r="BS87" s="42"/>
      <c r="BT87" s="45"/>
      <c r="BU87" s="42"/>
      <c r="BV87" s="40"/>
      <c r="BW87" s="40"/>
      <c r="BX87" s="40"/>
      <c r="BY87" s="40"/>
      <c r="BZ87" s="40"/>
      <c r="CA87" s="40"/>
      <c r="CB87" s="42"/>
      <c r="CC87" s="42"/>
      <c r="CD87" s="42"/>
      <c r="CE87" s="42"/>
      <c r="CF87" s="45"/>
      <c r="CG87" s="42"/>
      <c r="CH87" s="40"/>
      <c r="CI87" s="40"/>
      <c r="CJ87" s="40"/>
      <c r="CK87" s="40"/>
      <c r="CL87" s="40"/>
      <c r="CM87" s="40"/>
      <c r="CN87" s="42"/>
      <c r="CO87" s="42"/>
      <c r="CP87" s="42"/>
      <c r="CQ87" s="42"/>
      <c r="CR87" s="34"/>
      <c r="CS87" s="34">
        <v>1</v>
      </c>
      <c r="CT87" s="35"/>
      <c r="CU87" s="35"/>
      <c r="CV87" s="35"/>
      <c r="CW87" s="35"/>
      <c r="CX87" s="11"/>
      <c r="CY87" s="11"/>
    </row>
    <row r="88" spans="1:108" x14ac:dyDescent="0.25">
      <c r="A88" s="115"/>
      <c r="B88" s="151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</row>
    <row r="89" spans="1:108" x14ac:dyDescent="0.25">
      <c r="A89" s="115"/>
      <c r="B89" s="151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</row>
    <row r="90" spans="1:108" x14ac:dyDescent="0.25">
      <c r="A90" s="115"/>
      <c r="B90" s="151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</row>
    <row r="91" spans="1:108" x14ac:dyDescent="0.25">
      <c r="A91" s="115"/>
      <c r="B91" s="151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</row>
    <row r="92" spans="1:108" x14ac:dyDescent="0.25">
      <c r="A92" s="115"/>
      <c r="B92" s="151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</row>
    <row r="93" spans="1:108" x14ac:dyDescent="0.25">
      <c r="A93" s="115"/>
      <c r="B93" s="151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</row>
    <row r="94" spans="1:108" x14ac:dyDescent="0.25">
      <c r="A94" s="115"/>
      <c r="B94" s="151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</row>
    <row r="95" spans="1:108" x14ac:dyDescent="0.25">
      <c r="A95" s="115"/>
      <c r="B95" s="151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</row>
    <row r="96" spans="1:108" x14ac:dyDescent="0.25">
      <c r="A96" s="115"/>
      <c r="B96" s="151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</row>
    <row r="97" spans="1:108" x14ac:dyDescent="0.25">
      <c r="A97" s="115"/>
      <c r="B97" s="151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</row>
    <row r="98" spans="1:108" x14ac:dyDescent="0.25">
      <c r="A98" s="115"/>
      <c r="B98" s="151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</row>
    <row r="99" spans="1:108" x14ac:dyDescent="0.25">
      <c r="A99" s="115"/>
      <c r="B99" s="151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</row>
    <row r="100" spans="1:108" x14ac:dyDescent="0.25">
      <c r="A100" s="115"/>
      <c r="B100" s="151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</row>
    <row r="101" spans="1:108" x14ac:dyDescent="0.25">
      <c r="A101" s="115"/>
      <c r="B101" s="151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</row>
    <row r="102" spans="1:108" x14ac:dyDescent="0.25">
      <c r="A102" s="115"/>
      <c r="B102" s="151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</row>
    <row r="103" spans="1:108" x14ac:dyDescent="0.25">
      <c r="A103" s="115"/>
      <c r="B103" s="151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</row>
    <row r="104" spans="1:108" x14ac:dyDescent="0.25">
      <c r="A104" s="115"/>
      <c r="B104" s="151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</row>
    <row r="105" spans="1:108" x14ac:dyDescent="0.25">
      <c r="A105" s="115"/>
      <c r="B105" s="151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</row>
    <row r="106" spans="1:108" x14ac:dyDescent="0.25">
      <c r="A106" s="115"/>
      <c r="B106" s="151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</row>
    <row r="107" spans="1:108" x14ac:dyDescent="0.25">
      <c r="A107" s="115"/>
      <c r="B107" s="151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</row>
    <row r="108" spans="1:108" x14ac:dyDescent="0.25">
      <c r="A108" s="115"/>
      <c r="B108" s="151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</row>
    <row r="109" spans="1:108" x14ac:dyDescent="0.25">
      <c r="A109" s="115"/>
      <c r="B109" s="151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</row>
    <row r="110" spans="1:108" x14ac:dyDescent="0.25">
      <c r="A110" s="115"/>
      <c r="B110" s="151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</row>
    <row r="111" spans="1:108" x14ac:dyDescent="0.25">
      <c r="A111" s="115"/>
      <c r="B111" s="151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</row>
    <row r="112" spans="1:108" x14ac:dyDescent="0.25">
      <c r="A112" s="115"/>
      <c r="B112" s="151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</row>
    <row r="113" spans="1:108" x14ac:dyDescent="0.25">
      <c r="A113" s="115"/>
      <c r="B113" s="151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</row>
    <row r="114" spans="1:108" x14ac:dyDescent="0.25">
      <c r="A114" s="115"/>
      <c r="B114" s="151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</row>
    <row r="115" spans="1:108" x14ac:dyDescent="0.25">
      <c r="A115" s="115"/>
      <c r="B115" s="151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</row>
    <row r="116" spans="1:108" x14ac:dyDescent="0.25">
      <c r="A116" s="115"/>
      <c r="B116" s="151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  <c r="BR116" s="115"/>
      <c r="BS116" s="115"/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</row>
    <row r="117" spans="1:108" x14ac:dyDescent="0.25">
      <c r="A117" s="115"/>
      <c r="B117" s="151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</row>
    <row r="118" spans="1:108" x14ac:dyDescent="0.25">
      <c r="A118" s="115"/>
      <c r="B118" s="151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</row>
    <row r="119" spans="1:108" x14ac:dyDescent="0.25">
      <c r="A119" s="115"/>
      <c r="B119" s="151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</row>
    <row r="120" spans="1:108" x14ac:dyDescent="0.25">
      <c r="A120" s="115"/>
      <c r="B120" s="151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</row>
    <row r="121" spans="1:108" x14ac:dyDescent="0.25">
      <c r="A121" s="115"/>
      <c r="B121" s="151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</row>
    <row r="122" spans="1:108" x14ac:dyDescent="0.25">
      <c r="A122" s="115"/>
      <c r="B122" s="151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</row>
    <row r="123" spans="1:108" x14ac:dyDescent="0.25">
      <c r="A123" s="115"/>
      <c r="B123" s="151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</row>
    <row r="124" spans="1:108" x14ac:dyDescent="0.25">
      <c r="A124" s="115"/>
      <c r="B124" s="151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</row>
    <row r="125" spans="1:108" x14ac:dyDescent="0.25">
      <c r="A125" s="115"/>
      <c r="B125" s="151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</row>
    <row r="126" spans="1:108" x14ac:dyDescent="0.25">
      <c r="B126" s="146"/>
      <c r="C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8"/>
      <c r="Y126" s="147"/>
      <c r="Z126" s="149"/>
      <c r="AA126" s="149"/>
      <c r="AB126" s="149"/>
      <c r="AC126" s="149"/>
      <c r="AD126" s="149"/>
      <c r="AE126" s="149"/>
      <c r="AF126" s="147"/>
      <c r="AG126" s="147"/>
      <c r="AH126" s="147"/>
      <c r="AI126" s="147"/>
      <c r="AJ126" s="148"/>
      <c r="AK126" s="147"/>
      <c r="AL126" s="149"/>
      <c r="AM126" s="149"/>
      <c r="AN126" s="149"/>
      <c r="AO126" s="149"/>
      <c r="AP126" s="149"/>
      <c r="AQ126" s="149"/>
      <c r="AR126" s="147"/>
      <c r="AS126" s="147"/>
      <c r="AT126" s="147"/>
      <c r="AU126" s="147"/>
      <c r="AV126" s="148"/>
      <c r="AW126" s="147"/>
      <c r="AX126" s="149"/>
      <c r="AY126" s="149"/>
      <c r="AZ126" s="149"/>
      <c r="BA126" s="149"/>
      <c r="BB126" s="149"/>
      <c r="BC126" s="149"/>
      <c r="BD126" s="147"/>
      <c r="BE126" s="147"/>
      <c r="BF126" s="147"/>
      <c r="BG126" s="147"/>
      <c r="BH126" s="148"/>
      <c r="BI126" s="147"/>
      <c r="BJ126" s="149"/>
      <c r="BK126" s="149"/>
      <c r="BL126" s="149"/>
      <c r="BM126" s="149"/>
      <c r="BN126" s="149"/>
      <c r="BO126" s="149"/>
      <c r="BP126" s="147"/>
      <c r="BQ126" s="147"/>
      <c r="BR126" s="147"/>
      <c r="BS126" s="147"/>
      <c r="BT126" s="148"/>
      <c r="BU126" s="147"/>
      <c r="BV126" s="149"/>
      <c r="BW126" s="149"/>
      <c r="BX126" s="149"/>
      <c r="BY126" s="149"/>
      <c r="BZ126" s="149"/>
      <c r="CA126" s="149"/>
      <c r="CB126" s="147"/>
      <c r="CC126" s="147"/>
      <c r="CD126" s="147"/>
      <c r="CE126" s="147"/>
      <c r="CF126" s="148"/>
      <c r="CG126" s="147"/>
      <c r="CH126" s="149"/>
      <c r="CI126" s="149"/>
      <c r="CJ126" s="149"/>
      <c r="CK126" s="149"/>
      <c r="CL126" s="149"/>
      <c r="CM126" s="149"/>
      <c r="CR126" s="150"/>
      <c r="CS126" s="152"/>
    </row>
  </sheetData>
  <mergeCells count="98">
    <mergeCell ref="BT72:CE72"/>
    <mergeCell ref="CF72:CQ72"/>
    <mergeCell ref="A80:B80"/>
    <mergeCell ref="A58:A59"/>
    <mergeCell ref="B58:B59"/>
    <mergeCell ref="X72:AI72"/>
    <mergeCell ref="AJ72:AU72"/>
    <mergeCell ref="AV72:BG72"/>
    <mergeCell ref="BH72:BS72"/>
    <mergeCell ref="A31:A32"/>
    <mergeCell ref="B31:B32"/>
    <mergeCell ref="A43:A44"/>
    <mergeCell ref="B43:B44"/>
    <mergeCell ref="CN5:CN6"/>
    <mergeCell ref="BR5:BR6"/>
    <mergeCell ref="AU5:AU6"/>
    <mergeCell ref="AW5:AW6"/>
    <mergeCell ref="AX5:BC5"/>
    <mergeCell ref="BD5:BD6"/>
    <mergeCell ref="BE5:BE6"/>
    <mergeCell ref="BF5:BF6"/>
    <mergeCell ref="AI5:AI6"/>
    <mergeCell ref="S3:S6"/>
    <mergeCell ref="X3:AI3"/>
    <mergeCell ref="AJ3:AU3"/>
    <mergeCell ref="A51:A52"/>
    <mergeCell ref="B51:B52"/>
    <mergeCell ref="CE5:CE6"/>
    <mergeCell ref="CG5:CG6"/>
    <mergeCell ref="CH5:CM5"/>
    <mergeCell ref="BS5:BS6"/>
    <mergeCell ref="BU5:BU6"/>
    <mergeCell ref="BV5:CA5"/>
    <mergeCell ref="CB5:CB6"/>
    <mergeCell ref="CC5:CC6"/>
    <mergeCell ref="CD5:CD6"/>
    <mergeCell ref="BG5:BG6"/>
    <mergeCell ref="BI5:BI6"/>
    <mergeCell ref="BJ5:BO5"/>
    <mergeCell ref="BP5:BP6"/>
    <mergeCell ref="BQ5:BQ6"/>
    <mergeCell ref="BU4:CE4"/>
    <mergeCell ref="CF4:CF6"/>
    <mergeCell ref="CG4:CQ4"/>
    <mergeCell ref="AK5:AK6"/>
    <mergeCell ref="AL5:AQ5"/>
    <mergeCell ref="AR5:AR6"/>
    <mergeCell ref="AS5:AS6"/>
    <mergeCell ref="AT5:AT6"/>
    <mergeCell ref="CQ5:CQ6"/>
    <mergeCell ref="CO5:CO6"/>
    <mergeCell ref="CP5:CP6"/>
    <mergeCell ref="BT3:CE3"/>
    <mergeCell ref="CF3:CQ3"/>
    <mergeCell ref="X4:X6"/>
    <mergeCell ref="Y4:AI4"/>
    <mergeCell ref="AJ4:AJ6"/>
    <mergeCell ref="AK4:AU4"/>
    <mergeCell ref="AV4:AV6"/>
    <mergeCell ref="AW4:BG4"/>
    <mergeCell ref="BH4:BH6"/>
    <mergeCell ref="Y5:Y6"/>
    <mergeCell ref="Z5:AE5"/>
    <mergeCell ref="AF5:AF6"/>
    <mergeCell ref="AG5:AG6"/>
    <mergeCell ref="AH5:AH6"/>
    <mergeCell ref="BI4:BS4"/>
    <mergeCell ref="BT4:BT6"/>
    <mergeCell ref="AV3:BG3"/>
    <mergeCell ref="BH3:BS3"/>
    <mergeCell ref="M1:W1"/>
    <mergeCell ref="X1:CQ1"/>
    <mergeCell ref="M2:M6"/>
    <mergeCell ref="N2:S2"/>
    <mergeCell ref="T2:T6"/>
    <mergeCell ref="U2:U6"/>
    <mergeCell ref="V2:V6"/>
    <mergeCell ref="W2:W6"/>
    <mergeCell ref="X2:AU2"/>
    <mergeCell ref="AV2:BS2"/>
    <mergeCell ref="BT2:CQ2"/>
    <mergeCell ref="N3:N6"/>
    <mergeCell ref="O3:O6"/>
    <mergeCell ref="P3:P6"/>
    <mergeCell ref="Q3:Q6"/>
    <mergeCell ref="R3:R6"/>
    <mergeCell ref="L1:L6"/>
    <mergeCell ref="A1:A6"/>
    <mergeCell ref="B1:B6"/>
    <mergeCell ref="C1:C6"/>
    <mergeCell ref="D1:D6"/>
    <mergeCell ref="E1:E6"/>
    <mergeCell ref="F1:F6"/>
    <mergeCell ref="G1:G6"/>
    <mergeCell ref="H1:H6"/>
    <mergeCell ref="I1:I6"/>
    <mergeCell ref="J1:J6"/>
    <mergeCell ref="K1:K6"/>
  </mergeCells>
  <conditionalFormatting sqref="J74:CQ74">
    <cfRule type="cellIs" dxfId="3" priority="3" operator="equal">
      <formula>FALSE</formula>
    </cfRule>
  </conditionalFormatting>
  <conditionalFormatting sqref="X7:CQ29 AJ51:CQ52 X53:CQ57 CH58:CQ59 X60:CQ72">
    <cfRule type="cellIs" dxfId="2" priority="2" operator="lessThan">
      <formula>0</formula>
    </cfRule>
  </conditionalFormatting>
  <conditionalFormatting sqref="X32:CQ50">
    <cfRule type="cellIs" dxfId="1" priority="1" operator="lessThan">
      <formula>0</formula>
    </cfRule>
  </conditionalFormatting>
  <conditionalFormatting sqref="CS1:CS1048576">
    <cfRule type="cellIs" dxfId="0" priority="4" operator="equal">
      <formula>FALSE</formula>
    </cfRule>
  </conditionalFormatting>
  <pageMargins left="0.11811023622047245" right="0.31496062992125984" top="0.55118110236220474" bottom="0.55118110236220474" header="0.31496062992125984" footer="0.31496062992125984"/>
  <pageSetup paperSize="9" fitToHeight="0" orientation="landscape" r:id="rId1"/>
  <ignoredErrors>
    <ignoredError sqref="C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КУГ</vt:lpstr>
      <vt:lpstr>Титул</vt:lpstr>
      <vt:lpstr>Бюджет</vt:lpstr>
      <vt:lpstr>Учебный план</vt:lpstr>
      <vt:lpstr>Бюджет!Область_печати</vt:lpstr>
      <vt:lpstr>КУГ!Область_печати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2025-05-26T10:48:53Z</cp:lastPrinted>
  <dcterms:created xsi:type="dcterms:W3CDTF">2025-02-17T04:52:39Z</dcterms:created>
  <dcterms:modified xsi:type="dcterms:W3CDTF">2025-08-25T10:37:36Z</dcterms:modified>
</cp:coreProperties>
</file>